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K:\Groups\VPAA\Claudia Chavez\DotCMS\"/>
    </mc:Choice>
  </mc:AlternateContent>
  <xr:revisionPtr revIDLastSave="0" documentId="8_{F7E7C88A-8675-4DD8-84B1-22453E5BD06F}" xr6:coauthVersionLast="47" xr6:coauthVersionMax="47" xr10:uidLastSave="{00000000-0000-0000-0000-000000000000}"/>
  <bookViews>
    <workbookView xWindow="4740" yWindow="2115" windowWidth="24150" windowHeight="13485" xr2:uid="{03CF4E76-B37C-CD40-ACDD-9A69B8212CDD}"/>
  </bookViews>
  <sheets>
    <sheet name="Notes" sheetId="1" r:id="rId1"/>
    <sheet name="UG PROGRAMS" sheetId="2" r:id="rId2"/>
    <sheet name="GR PROGRAMS" sheetId="3" r:id="rId3"/>
    <sheet name="CERTIFICATES" sheetId="4" r:id="rId4"/>
    <sheet name="MINORS" sheetId="5" r:id="rId5"/>
    <sheet name="PR" sheetId="6" r:id="rId6"/>
    <sheet name="GR" sheetId="7" r:id="rId7"/>
    <sheet name="AE" sheetId="8" r:id="rId8"/>
    <sheet name="M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C5" i="5"/>
  <c r="D5" i="5"/>
  <c r="E5" i="5"/>
  <c r="H128" i="2"/>
  <c r="H33" i="2"/>
  <c r="G33" i="2"/>
  <c r="D33" i="2"/>
  <c r="B50" i="5"/>
  <c r="C50" i="5"/>
  <c r="D50" i="5"/>
  <c r="E50" i="5"/>
  <c r="F50" i="5"/>
  <c r="B43" i="5"/>
  <c r="C43" i="5"/>
  <c r="D43" i="5"/>
  <c r="E43" i="5"/>
  <c r="F43" i="5"/>
  <c r="B44" i="5"/>
  <c r="C44" i="5"/>
  <c r="D44" i="5"/>
  <c r="E44" i="5"/>
  <c r="F44" i="5"/>
  <c r="B38" i="5"/>
  <c r="C38" i="5"/>
  <c r="D38" i="5"/>
  <c r="E38" i="5"/>
  <c r="F38" i="5"/>
  <c r="AK18" i="4"/>
  <c r="AL18" i="4" s="1"/>
  <c r="AI35" i="4"/>
  <c r="AH35" i="4"/>
  <c r="AG35" i="4"/>
  <c r="AF35" i="4"/>
  <c r="AE35" i="4"/>
  <c r="Z35" i="4"/>
  <c r="Y35" i="4"/>
  <c r="X35" i="4"/>
  <c r="W35" i="4"/>
  <c r="V35" i="4"/>
  <c r="AI34" i="4"/>
  <c r="AH34" i="4"/>
  <c r="AG34" i="4"/>
  <c r="AF34" i="4"/>
  <c r="AE34" i="4"/>
  <c r="Z34" i="4"/>
  <c r="Y34" i="4"/>
  <c r="X34" i="4"/>
  <c r="W34" i="4"/>
  <c r="V34" i="4"/>
  <c r="AI31" i="4"/>
  <c r="AH31" i="4"/>
  <c r="AG31" i="4"/>
  <c r="AF31" i="4"/>
  <c r="AE31" i="4"/>
  <c r="Z31" i="4"/>
  <c r="Y31" i="4"/>
  <c r="X31" i="4"/>
  <c r="W31" i="4"/>
  <c r="V31" i="4"/>
  <c r="AI28" i="4"/>
  <c r="AH28" i="4"/>
  <c r="AG28" i="4"/>
  <c r="AF28" i="4"/>
  <c r="AE28" i="4"/>
  <c r="Z28" i="4"/>
  <c r="Y28" i="4"/>
  <c r="X28" i="4"/>
  <c r="W28" i="4"/>
  <c r="V28" i="4"/>
  <c r="AI27" i="4"/>
  <c r="AH27" i="4"/>
  <c r="AG27" i="4"/>
  <c r="AF27" i="4"/>
  <c r="AE27" i="4"/>
  <c r="Z27" i="4"/>
  <c r="Y27" i="4"/>
  <c r="X27" i="4"/>
  <c r="W27" i="4"/>
  <c r="V27" i="4"/>
  <c r="AI24" i="4"/>
  <c r="AH24" i="4"/>
  <c r="AG24" i="4"/>
  <c r="AF24" i="4"/>
  <c r="AE24" i="4"/>
  <c r="Z24" i="4"/>
  <c r="Y24" i="4"/>
  <c r="X24" i="4"/>
  <c r="W24" i="4"/>
  <c r="V24" i="4"/>
  <c r="AI23" i="4"/>
  <c r="AH23" i="4"/>
  <c r="AG23" i="4"/>
  <c r="AF23" i="4"/>
  <c r="AE23" i="4"/>
  <c r="Z23" i="4"/>
  <c r="Y23" i="4"/>
  <c r="X23" i="4"/>
  <c r="W23" i="4"/>
  <c r="V23" i="4"/>
  <c r="AI22" i="4"/>
  <c r="AH22" i="4"/>
  <c r="AG22" i="4"/>
  <c r="AF22" i="4"/>
  <c r="AE22" i="4"/>
  <c r="Z22" i="4"/>
  <c r="Y22" i="4"/>
  <c r="X22" i="4"/>
  <c r="W22" i="4"/>
  <c r="V22" i="4"/>
  <c r="AI19" i="4"/>
  <c r="AH19" i="4"/>
  <c r="AG19" i="4"/>
  <c r="AF19" i="4"/>
  <c r="AE19" i="4"/>
  <c r="Z19" i="4"/>
  <c r="Y19" i="4"/>
  <c r="X19" i="4"/>
  <c r="W19" i="4"/>
  <c r="V19" i="4"/>
  <c r="AI18" i="4"/>
  <c r="AH18" i="4"/>
  <c r="AG18" i="4"/>
  <c r="AF18" i="4"/>
  <c r="AE18" i="4"/>
  <c r="Z18" i="4"/>
  <c r="Y18" i="4"/>
  <c r="X18" i="4"/>
  <c r="W18" i="4"/>
  <c r="V18" i="4"/>
  <c r="AI17" i="4"/>
  <c r="AH17" i="4"/>
  <c r="AG17" i="4"/>
  <c r="AF17" i="4"/>
  <c r="AE17" i="4"/>
  <c r="Z17" i="4"/>
  <c r="Y17" i="4"/>
  <c r="X17" i="4"/>
  <c r="W17" i="4"/>
  <c r="V17" i="4"/>
  <c r="AI16" i="4"/>
  <c r="AH16" i="4"/>
  <c r="AG16" i="4"/>
  <c r="AF16" i="4"/>
  <c r="AE16" i="4"/>
  <c r="Z16" i="4"/>
  <c r="Y16" i="4"/>
  <c r="X16" i="4"/>
  <c r="W16" i="4"/>
  <c r="V16" i="4"/>
  <c r="AI15" i="4"/>
  <c r="AH15" i="4"/>
  <c r="AG15" i="4"/>
  <c r="AF15" i="4"/>
  <c r="AE15" i="4"/>
  <c r="Z15" i="4"/>
  <c r="Y15" i="4"/>
  <c r="X15" i="4"/>
  <c r="W15" i="4"/>
  <c r="V15" i="4"/>
  <c r="AI12" i="4"/>
  <c r="AH12" i="4"/>
  <c r="AG12" i="4"/>
  <c r="AF12" i="4"/>
  <c r="AE12" i="4"/>
  <c r="Z12" i="4"/>
  <c r="Y12" i="4"/>
  <c r="X12" i="4"/>
  <c r="W12" i="4"/>
  <c r="V12" i="4"/>
  <c r="AI11" i="4"/>
  <c r="AH11" i="4"/>
  <c r="AG11" i="4"/>
  <c r="AF11" i="4"/>
  <c r="AE11" i="4"/>
  <c r="Z11" i="4"/>
  <c r="Y11" i="4"/>
  <c r="X11" i="4"/>
  <c r="W11" i="4"/>
  <c r="V11" i="4"/>
  <c r="AI8" i="4"/>
  <c r="AH8" i="4"/>
  <c r="AG8" i="4"/>
  <c r="AF8" i="4"/>
  <c r="AE8" i="4"/>
  <c r="Z8" i="4"/>
  <c r="Y8" i="4"/>
  <c r="X8" i="4"/>
  <c r="W8" i="4"/>
  <c r="V8" i="4"/>
  <c r="AI7" i="4"/>
  <c r="AH7" i="4"/>
  <c r="AG7" i="4"/>
  <c r="AF7" i="4"/>
  <c r="AE7" i="4"/>
  <c r="Z7" i="4"/>
  <c r="Y7" i="4"/>
  <c r="X7" i="4"/>
  <c r="W7" i="4"/>
  <c r="V7" i="4"/>
  <c r="AI6" i="4"/>
  <c r="AH6" i="4"/>
  <c r="AG6" i="4"/>
  <c r="AF6" i="4"/>
  <c r="AE6" i="4"/>
  <c r="Z6" i="4"/>
  <c r="Y6" i="4"/>
  <c r="X6" i="4"/>
  <c r="W6" i="4"/>
  <c r="V6" i="4"/>
  <c r="AI3" i="4"/>
  <c r="AH3" i="4"/>
  <c r="AG3" i="4"/>
  <c r="AF3" i="4"/>
  <c r="AE3" i="4"/>
  <c r="Z3" i="4"/>
  <c r="Y3" i="4"/>
  <c r="X3" i="4"/>
  <c r="W3" i="4"/>
  <c r="V3" i="4"/>
  <c r="Q6" i="4"/>
  <c r="P6" i="4"/>
  <c r="O6" i="4"/>
  <c r="N6" i="4"/>
  <c r="M6" i="4"/>
  <c r="U6" i="4" s="1"/>
  <c r="M8" i="4"/>
  <c r="R8" i="4" s="1"/>
  <c r="N8" i="4"/>
  <c r="O8" i="4"/>
  <c r="P8" i="4"/>
  <c r="Q8" i="4"/>
  <c r="K35" i="4"/>
  <c r="L35" i="4"/>
  <c r="D35" i="4"/>
  <c r="I35" i="4" s="1"/>
  <c r="E35" i="4"/>
  <c r="F35" i="4"/>
  <c r="G35" i="4"/>
  <c r="H35" i="4"/>
  <c r="M35" i="4"/>
  <c r="R35" i="4" s="1"/>
  <c r="N35" i="4"/>
  <c r="O35" i="4"/>
  <c r="P35" i="4"/>
  <c r="Q35" i="4"/>
  <c r="M17" i="4"/>
  <c r="N17" i="4"/>
  <c r="O17" i="4"/>
  <c r="P17" i="4"/>
  <c r="Q17" i="4"/>
  <c r="M23" i="4"/>
  <c r="R23" i="4" s="1"/>
  <c r="N23" i="4"/>
  <c r="O23" i="4"/>
  <c r="P23" i="4"/>
  <c r="Q23" i="4"/>
  <c r="M24" i="4"/>
  <c r="N24" i="4"/>
  <c r="O24" i="4"/>
  <c r="P24" i="4"/>
  <c r="Q24" i="4"/>
  <c r="Q22" i="4"/>
  <c r="P22" i="4"/>
  <c r="O22" i="4"/>
  <c r="N22" i="4"/>
  <c r="M22" i="4"/>
  <c r="U22" i="4" s="1"/>
  <c r="AI38" i="2"/>
  <c r="AH38" i="2"/>
  <c r="AG38" i="2"/>
  <c r="AF38" i="2"/>
  <c r="AE38" i="2"/>
  <c r="Z38" i="2"/>
  <c r="Y38" i="2"/>
  <c r="X38" i="2"/>
  <c r="W38" i="2"/>
  <c r="V38" i="2"/>
  <c r="AI37" i="2"/>
  <c r="AH37" i="2"/>
  <c r="AG37" i="2"/>
  <c r="AF37" i="2"/>
  <c r="AE37" i="2"/>
  <c r="Z37" i="2"/>
  <c r="Y37" i="2"/>
  <c r="X37" i="2"/>
  <c r="W37" i="2"/>
  <c r="V37" i="2"/>
  <c r="AI35" i="2"/>
  <c r="AH35" i="2"/>
  <c r="AG35" i="2"/>
  <c r="AF35" i="2"/>
  <c r="AE35" i="2"/>
  <c r="Z35" i="2"/>
  <c r="Y35" i="2"/>
  <c r="X35" i="2"/>
  <c r="W35" i="2"/>
  <c r="V35" i="2"/>
  <c r="D6" i="4"/>
  <c r="E6" i="4"/>
  <c r="D7" i="4"/>
  <c r="E7" i="4"/>
  <c r="D8" i="4"/>
  <c r="E8" i="4"/>
  <c r="D23" i="4"/>
  <c r="E23" i="4"/>
  <c r="F23" i="4"/>
  <c r="G23" i="4"/>
  <c r="H23" i="4"/>
  <c r="AN31" i="4"/>
  <c r="Q31" i="4"/>
  <c r="P31" i="4"/>
  <c r="O31" i="4"/>
  <c r="N31" i="4"/>
  <c r="M31" i="4"/>
  <c r="H31" i="4"/>
  <c r="G31" i="4"/>
  <c r="F31" i="4"/>
  <c r="E31" i="4"/>
  <c r="D31" i="4"/>
  <c r="AN3" i="4"/>
  <c r="Q3" i="4"/>
  <c r="P3" i="4"/>
  <c r="O3" i="4"/>
  <c r="N3" i="4"/>
  <c r="M3" i="4"/>
  <c r="H3" i="4"/>
  <c r="G3" i="4"/>
  <c r="F3" i="4"/>
  <c r="E3" i="4"/>
  <c r="D3" i="4"/>
  <c r="H22" i="4"/>
  <c r="G22" i="4"/>
  <c r="F22" i="4"/>
  <c r="E22" i="4"/>
  <c r="D22" i="4"/>
  <c r="D17" i="4"/>
  <c r="E17" i="4"/>
  <c r="F17" i="4"/>
  <c r="G17" i="4"/>
  <c r="H17" i="4"/>
  <c r="Q12" i="4"/>
  <c r="P12" i="4"/>
  <c r="O12" i="4"/>
  <c r="N12" i="4"/>
  <c r="M12" i="4"/>
  <c r="H12" i="4"/>
  <c r="G12" i="4"/>
  <c r="F12" i="4"/>
  <c r="E12" i="4"/>
  <c r="D12" i="4"/>
  <c r="AN11" i="4"/>
  <c r="Q11" i="4"/>
  <c r="P11" i="4"/>
  <c r="O11" i="4"/>
  <c r="N11" i="4"/>
  <c r="M11" i="4"/>
  <c r="H11" i="4"/>
  <c r="G11" i="4"/>
  <c r="F11" i="4"/>
  <c r="E11" i="4"/>
  <c r="D11" i="4"/>
  <c r="G5" i="5" l="1"/>
  <c r="H5" i="5"/>
  <c r="G50" i="5"/>
  <c r="H50" i="5"/>
  <c r="G44" i="5"/>
  <c r="G38" i="5"/>
  <c r="G43" i="5"/>
  <c r="H43" i="5"/>
  <c r="H44" i="5"/>
  <c r="H38" i="5"/>
  <c r="Z39" i="2"/>
  <c r="AH39" i="2"/>
  <c r="AE39" i="2"/>
  <c r="W39" i="2"/>
  <c r="AN37" i="2"/>
  <c r="X39" i="2"/>
  <c r="AD22" i="4"/>
  <c r="AD11" i="4"/>
  <c r="AL35" i="2"/>
  <c r="Y39" i="2"/>
  <c r="AN38" i="2"/>
  <c r="AD23" i="4"/>
  <c r="AF39" i="2"/>
  <c r="AD16" i="4"/>
  <c r="AA35" i="4"/>
  <c r="AN35" i="2"/>
  <c r="AG39" i="2"/>
  <c r="AA17" i="4"/>
  <c r="S6" i="4"/>
  <c r="R6" i="4"/>
  <c r="T6" i="4"/>
  <c r="S8" i="4"/>
  <c r="R24" i="4"/>
  <c r="R17" i="4"/>
  <c r="J35" i="4"/>
  <c r="U35" i="4"/>
  <c r="S35" i="4"/>
  <c r="T35" i="4"/>
  <c r="AC35" i="4"/>
  <c r="AB35" i="4"/>
  <c r="AD35" i="4"/>
  <c r="AA23" i="4"/>
  <c r="AB23" i="4"/>
  <c r="AC23" i="4"/>
  <c r="AA22" i="4"/>
  <c r="AB22" i="4"/>
  <c r="AC22" i="4"/>
  <c r="AC17" i="4"/>
  <c r="AB17" i="4"/>
  <c r="AD17" i="4"/>
  <c r="AB16" i="4"/>
  <c r="AA16" i="4"/>
  <c r="AC16" i="4"/>
  <c r="AA11" i="4"/>
  <c r="AB11" i="4"/>
  <c r="AC11" i="4"/>
  <c r="T17" i="4"/>
  <c r="S17" i="4"/>
  <c r="U17" i="4"/>
  <c r="T24" i="4"/>
  <c r="U23" i="4"/>
  <c r="S24" i="4"/>
  <c r="T23" i="4"/>
  <c r="U24" i="4"/>
  <c r="S23" i="4"/>
  <c r="R22" i="4"/>
  <c r="S22" i="4"/>
  <c r="T22" i="4"/>
  <c r="AD37" i="2"/>
  <c r="AD38" i="2"/>
  <c r="V39" i="2"/>
  <c r="AL37" i="2"/>
  <c r="AD35" i="2"/>
  <c r="AI39" i="2"/>
  <c r="AL38" i="2"/>
  <c r="AA38" i="2"/>
  <c r="AB38" i="2"/>
  <c r="AJ38" i="2"/>
  <c r="AC38" i="2"/>
  <c r="AK38" i="2"/>
  <c r="AA37" i="2"/>
  <c r="AB37" i="2"/>
  <c r="AJ37" i="2"/>
  <c r="AC37" i="2"/>
  <c r="AK37" i="2"/>
  <c r="AA35" i="2"/>
  <c r="AB35" i="2"/>
  <c r="AJ35" i="2"/>
  <c r="AM35" i="2" s="1"/>
  <c r="AC35" i="2"/>
  <c r="AK35" i="2"/>
  <c r="I23" i="4"/>
  <c r="K23" i="4"/>
  <c r="L23" i="4" s="1"/>
  <c r="J23" i="4"/>
  <c r="AK3" i="4"/>
  <c r="J31" i="4"/>
  <c r="AC31" i="4"/>
  <c r="I31" i="4"/>
  <c r="U31" i="4"/>
  <c r="R31" i="4"/>
  <c r="AK31" i="4"/>
  <c r="AL31" i="4"/>
  <c r="AD31" i="4"/>
  <c r="K31" i="4"/>
  <c r="L31" i="4" s="1"/>
  <c r="S31" i="4"/>
  <c r="AA31" i="4"/>
  <c r="T31" i="4"/>
  <c r="AB31" i="4"/>
  <c r="AJ31" i="4"/>
  <c r="AM31" i="4" s="1"/>
  <c r="AL3" i="4"/>
  <c r="U3" i="4"/>
  <c r="T3" i="4"/>
  <c r="AC3" i="4"/>
  <c r="L3" i="4"/>
  <c r="I3" i="4"/>
  <c r="J3" i="4"/>
  <c r="R3" i="4"/>
  <c r="AD3" i="4"/>
  <c r="K3" i="4"/>
  <c r="S3" i="4"/>
  <c r="AA3" i="4"/>
  <c r="AB3" i="4"/>
  <c r="AJ3" i="4"/>
  <c r="AM3" i="4" s="1"/>
  <c r="J22" i="4"/>
  <c r="K22" i="4"/>
  <c r="L22" i="4"/>
  <c r="I22" i="4"/>
  <c r="AN12" i="4"/>
  <c r="L17" i="4"/>
  <c r="I17" i="4"/>
  <c r="AJ12" i="4"/>
  <c r="AB12" i="4"/>
  <c r="K17" i="4"/>
  <c r="J17" i="4"/>
  <c r="AC12" i="4"/>
  <c r="U12" i="4"/>
  <c r="R12" i="4"/>
  <c r="T12" i="4"/>
  <c r="AK12" i="4"/>
  <c r="AL12" i="4" s="1"/>
  <c r="I11" i="4"/>
  <c r="AD12" i="4"/>
  <c r="T11" i="4"/>
  <c r="J11" i="4"/>
  <c r="AJ11" i="4"/>
  <c r="AM11" i="4" s="1"/>
  <c r="U11" i="4"/>
  <c r="AK11" i="4"/>
  <c r="AL11" i="4"/>
  <c r="I12" i="4"/>
  <c r="J12" i="4"/>
  <c r="K12" i="4"/>
  <c r="S12" i="4"/>
  <c r="AA12" i="4"/>
  <c r="K11" i="4"/>
  <c r="L11" i="4" s="1"/>
  <c r="S11" i="4"/>
  <c r="R11" i="4"/>
  <c r="AN39" i="2" l="1"/>
  <c r="AM37" i="2"/>
  <c r="AK39" i="2"/>
  <c r="AL39" i="2"/>
  <c r="AM38" i="2"/>
  <c r="AB39" i="2"/>
  <c r="AC39" i="2"/>
  <c r="AD39" i="2"/>
  <c r="AA39" i="2"/>
  <c r="AJ39" i="2"/>
  <c r="AM12" i="4"/>
  <c r="L12" i="4"/>
  <c r="AM39" i="2" l="1"/>
  <c r="AI13" i="3"/>
  <c r="AH13" i="3"/>
  <c r="AG13" i="3"/>
  <c r="AF13" i="3"/>
  <c r="AE13" i="3"/>
  <c r="Z13" i="3"/>
  <c r="Y13" i="3"/>
  <c r="X13" i="3"/>
  <c r="W13" i="3"/>
  <c r="V13" i="3"/>
  <c r="Q13" i="3"/>
  <c r="P13" i="3"/>
  <c r="O13" i="3"/>
  <c r="N13" i="3"/>
  <c r="M13" i="3"/>
  <c r="H13" i="3"/>
  <c r="G13" i="3"/>
  <c r="F13" i="3"/>
  <c r="E13" i="3"/>
  <c r="D13" i="3"/>
  <c r="V108" i="2"/>
  <c r="W108" i="2"/>
  <c r="X108" i="2"/>
  <c r="Y108" i="2"/>
  <c r="Z108" i="2"/>
  <c r="AE108" i="2"/>
  <c r="AF108" i="2"/>
  <c r="AG108" i="2"/>
  <c r="AH108" i="2"/>
  <c r="AI108" i="2"/>
  <c r="M108" i="2"/>
  <c r="N108" i="2"/>
  <c r="O108" i="2"/>
  <c r="P108" i="2"/>
  <c r="Q108" i="2"/>
  <c r="AI94" i="2"/>
  <c r="AH94" i="2"/>
  <c r="AG94" i="2"/>
  <c r="AF94" i="2"/>
  <c r="AE94" i="2"/>
  <c r="Z94" i="2"/>
  <c r="Y94" i="2"/>
  <c r="X94" i="2"/>
  <c r="W94" i="2"/>
  <c r="V94" i="2"/>
  <c r="Q94" i="2"/>
  <c r="P94" i="2"/>
  <c r="O94" i="2"/>
  <c r="N94" i="2"/>
  <c r="M94" i="2"/>
  <c r="D108" i="2"/>
  <c r="E108" i="2"/>
  <c r="F108" i="2"/>
  <c r="G108" i="2"/>
  <c r="H108" i="2"/>
  <c r="H94" i="2"/>
  <c r="G94" i="2"/>
  <c r="F94" i="2"/>
  <c r="E94" i="2"/>
  <c r="D94" i="2"/>
  <c r="M42" i="2"/>
  <c r="N42" i="2"/>
  <c r="O42" i="2"/>
  <c r="P42" i="2"/>
  <c r="Q42" i="2"/>
  <c r="Q41" i="2"/>
  <c r="P41" i="2"/>
  <c r="O41" i="2"/>
  <c r="N41" i="2"/>
  <c r="M41" i="2"/>
  <c r="M38" i="2"/>
  <c r="N38" i="2"/>
  <c r="O38" i="2"/>
  <c r="P38" i="2"/>
  <c r="Q38" i="2"/>
  <c r="Q37" i="2"/>
  <c r="P37" i="2"/>
  <c r="O37" i="2"/>
  <c r="N37" i="2"/>
  <c r="M37" i="2"/>
  <c r="Q35" i="2"/>
  <c r="P35" i="2"/>
  <c r="O35" i="2"/>
  <c r="N35" i="2"/>
  <c r="M35" i="2"/>
  <c r="Q27" i="2"/>
  <c r="P27" i="2"/>
  <c r="O27" i="2"/>
  <c r="N27" i="2"/>
  <c r="M27" i="2"/>
  <c r="M18" i="2"/>
  <c r="N18" i="2"/>
  <c r="O18" i="2"/>
  <c r="P18" i="2"/>
  <c r="Q18" i="2"/>
  <c r="D38" i="2"/>
  <c r="E38" i="2"/>
  <c r="F38" i="2"/>
  <c r="G38" i="2"/>
  <c r="H38" i="2"/>
  <c r="H37" i="2"/>
  <c r="G37" i="2"/>
  <c r="F37" i="2"/>
  <c r="E37" i="2"/>
  <c r="D37" i="2"/>
  <c r="H35" i="2"/>
  <c r="G35" i="2"/>
  <c r="F35" i="2"/>
  <c r="E35" i="2"/>
  <c r="D35" i="2"/>
  <c r="H27" i="2"/>
  <c r="G27" i="2"/>
  <c r="F27" i="2"/>
  <c r="E27" i="2"/>
  <c r="D27" i="2"/>
  <c r="D18" i="2"/>
  <c r="E18" i="2"/>
  <c r="F18" i="2"/>
  <c r="G18" i="2"/>
  <c r="H18" i="2"/>
  <c r="H34" i="4"/>
  <c r="H28" i="4"/>
  <c r="H27" i="4"/>
  <c r="H24" i="4"/>
  <c r="H19" i="4"/>
  <c r="H18" i="4"/>
  <c r="H16" i="4"/>
  <c r="H15" i="4"/>
  <c r="H8" i="4"/>
  <c r="H7" i="4"/>
  <c r="H6" i="4"/>
  <c r="G34" i="4"/>
  <c r="G28" i="4"/>
  <c r="G27" i="4"/>
  <c r="G24" i="4"/>
  <c r="G19" i="4"/>
  <c r="G18" i="4"/>
  <c r="G16" i="4"/>
  <c r="G15" i="4"/>
  <c r="G8" i="4"/>
  <c r="G7" i="4"/>
  <c r="G6" i="4"/>
  <c r="F34" i="4"/>
  <c r="F28" i="4"/>
  <c r="F27" i="4"/>
  <c r="F24" i="4"/>
  <c r="F19" i="4"/>
  <c r="F18" i="4"/>
  <c r="F16" i="4"/>
  <c r="F15" i="4"/>
  <c r="F8" i="4"/>
  <c r="F7" i="4"/>
  <c r="F6" i="4"/>
  <c r="E34" i="4"/>
  <c r="E28" i="4"/>
  <c r="E27" i="4"/>
  <c r="E24" i="4"/>
  <c r="E19" i="4"/>
  <c r="E18" i="4"/>
  <c r="E16" i="4"/>
  <c r="E15" i="4"/>
  <c r="D34" i="4"/>
  <c r="D28" i="4"/>
  <c r="D27" i="4"/>
  <c r="D24" i="4"/>
  <c r="D19" i="4"/>
  <c r="D18" i="4"/>
  <c r="D16" i="4"/>
  <c r="D15" i="4"/>
  <c r="H36" i="3"/>
  <c r="H33" i="3"/>
  <c r="H30" i="3"/>
  <c r="H29" i="3"/>
  <c r="H28" i="3"/>
  <c r="H24" i="3"/>
  <c r="H23" i="3"/>
  <c r="H19" i="3"/>
  <c r="H18" i="3"/>
  <c r="H17" i="3"/>
  <c r="H9" i="3"/>
  <c r="H14" i="3"/>
  <c r="H10" i="3"/>
  <c r="H8" i="3"/>
  <c r="H4" i="3"/>
  <c r="H3" i="3"/>
  <c r="G36" i="3"/>
  <c r="G33" i="3"/>
  <c r="G30" i="3"/>
  <c r="G29" i="3"/>
  <c r="G28" i="3"/>
  <c r="G24" i="3"/>
  <c r="G23" i="3"/>
  <c r="G19" i="3"/>
  <c r="G18" i="3"/>
  <c r="G17" i="3"/>
  <c r="G9" i="3"/>
  <c r="G14" i="3"/>
  <c r="G10" i="3"/>
  <c r="G8" i="3"/>
  <c r="G4" i="3"/>
  <c r="G3" i="3"/>
  <c r="F36" i="3"/>
  <c r="F33" i="3"/>
  <c r="F30" i="3"/>
  <c r="F29" i="3"/>
  <c r="F28" i="3"/>
  <c r="F24" i="3"/>
  <c r="F23" i="3"/>
  <c r="F19" i="3"/>
  <c r="F18" i="3"/>
  <c r="F17" i="3"/>
  <c r="F9" i="3"/>
  <c r="F14" i="3"/>
  <c r="F10" i="3"/>
  <c r="F8" i="3"/>
  <c r="F4" i="3"/>
  <c r="F3" i="3"/>
  <c r="E36" i="3"/>
  <c r="E33" i="3"/>
  <c r="E30" i="3"/>
  <c r="E29" i="3"/>
  <c r="E28" i="3"/>
  <c r="E24" i="3"/>
  <c r="E23" i="3"/>
  <c r="E19" i="3"/>
  <c r="E18" i="3"/>
  <c r="E17" i="3"/>
  <c r="E9" i="3"/>
  <c r="E14" i="3"/>
  <c r="E10" i="3"/>
  <c r="E8" i="3"/>
  <c r="E4" i="3"/>
  <c r="E3" i="3"/>
  <c r="D36" i="3"/>
  <c r="D33" i="3"/>
  <c r="D30" i="3"/>
  <c r="D29" i="3"/>
  <c r="D28" i="3"/>
  <c r="D24" i="3"/>
  <c r="D23" i="3"/>
  <c r="D19" i="3"/>
  <c r="D18" i="3"/>
  <c r="D17" i="3"/>
  <c r="D9" i="3"/>
  <c r="D14" i="3"/>
  <c r="D10" i="3"/>
  <c r="D8" i="3"/>
  <c r="D4" i="3"/>
  <c r="D3" i="3"/>
  <c r="H163" i="2"/>
  <c r="H160" i="2"/>
  <c r="H159" i="2"/>
  <c r="H158" i="2"/>
  <c r="H157" i="2"/>
  <c r="H156" i="2"/>
  <c r="H153" i="2"/>
  <c r="H152" i="2"/>
  <c r="H151" i="2"/>
  <c r="H147" i="2"/>
  <c r="H146" i="2"/>
  <c r="H142" i="2"/>
  <c r="H141" i="2"/>
  <c r="H138" i="2"/>
  <c r="H137" i="2"/>
  <c r="H135" i="2"/>
  <c r="H132" i="2"/>
  <c r="H131" i="2"/>
  <c r="H125" i="2"/>
  <c r="H124" i="2"/>
  <c r="H121" i="2"/>
  <c r="H120" i="2"/>
  <c r="H119" i="2"/>
  <c r="H118" i="2"/>
  <c r="H117" i="2"/>
  <c r="H114" i="2"/>
  <c r="H113" i="2"/>
  <c r="H112" i="2"/>
  <c r="H109" i="2"/>
  <c r="H107" i="2"/>
  <c r="H106" i="2"/>
  <c r="H105" i="2"/>
  <c r="H104" i="2"/>
  <c r="H101" i="2"/>
  <c r="H100" i="2"/>
  <c r="H99" i="2"/>
  <c r="H96" i="2"/>
  <c r="H95" i="2"/>
  <c r="H91" i="2"/>
  <c r="H88" i="2"/>
  <c r="H87" i="2"/>
  <c r="H86" i="2"/>
  <c r="H84" i="2"/>
  <c r="H81" i="2"/>
  <c r="H80" i="2"/>
  <c r="H79" i="2"/>
  <c r="H78" i="2"/>
  <c r="H77" i="2"/>
  <c r="H76" i="2"/>
  <c r="H75" i="2"/>
  <c r="H72" i="2"/>
  <c r="H70" i="2"/>
  <c r="H68" i="2"/>
  <c r="H65" i="2"/>
  <c r="H64" i="2"/>
  <c r="H61" i="2"/>
  <c r="H58" i="2"/>
  <c r="H57" i="2"/>
  <c r="H55" i="2"/>
  <c r="H53" i="2"/>
  <c r="H51" i="2"/>
  <c r="H48" i="2"/>
  <c r="H47" i="2"/>
  <c r="H42" i="2"/>
  <c r="H41" i="2"/>
  <c r="H17" i="2"/>
  <c r="H32" i="2"/>
  <c r="H31" i="2"/>
  <c r="H30" i="2"/>
  <c r="H29" i="2"/>
  <c r="H28" i="2"/>
  <c r="H24" i="2"/>
  <c r="H23" i="2"/>
  <c r="H21" i="2"/>
  <c r="H13" i="2"/>
  <c r="H12" i="2"/>
  <c r="H11" i="2"/>
  <c r="H10" i="2"/>
  <c r="H9" i="2"/>
  <c r="H8" i="2"/>
  <c r="H7" i="2"/>
  <c r="H5" i="2"/>
  <c r="H3" i="2"/>
  <c r="G163" i="2"/>
  <c r="G160" i="2"/>
  <c r="G159" i="2"/>
  <c r="G158" i="2"/>
  <c r="G157" i="2"/>
  <c r="G156" i="2"/>
  <c r="G153" i="2"/>
  <c r="G152" i="2"/>
  <c r="G151" i="2"/>
  <c r="G147" i="2"/>
  <c r="G146" i="2"/>
  <c r="G142" i="2"/>
  <c r="G141" i="2"/>
  <c r="G138" i="2"/>
  <c r="G137" i="2"/>
  <c r="G135" i="2"/>
  <c r="G132" i="2"/>
  <c r="G131" i="2"/>
  <c r="G125" i="2"/>
  <c r="G124" i="2"/>
  <c r="G121" i="2"/>
  <c r="G120" i="2"/>
  <c r="G119" i="2"/>
  <c r="G118" i="2"/>
  <c r="G117" i="2"/>
  <c r="G114" i="2"/>
  <c r="G113" i="2"/>
  <c r="G112" i="2"/>
  <c r="G109" i="2"/>
  <c r="G107" i="2"/>
  <c r="G106" i="2"/>
  <c r="G105" i="2"/>
  <c r="G104" i="2"/>
  <c r="G101" i="2"/>
  <c r="G100" i="2"/>
  <c r="G99" i="2"/>
  <c r="G96" i="2"/>
  <c r="G95" i="2"/>
  <c r="G97" i="2" s="1"/>
  <c r="G91" i="2"/>
  <c r="G88" i="2"/>
  <c r="G87" i="2"/>
  <c r="G86" i="2"/>
  <c r="G84" i="2"/>
  <c r="G81" i="2"/>
  <c r="G80" i="2"/>
  <c r="G79" i="2"/>
  <c r="G78" i="2"/>
  <c r="G77" i="2"/>
  <c r="G76" i="2"/>
  <c r="G75" i="2"/>
  <c r="G72" i="2"/>
  <c r="G70" i="2"/>
  <c r="G68" i="2"/>
  <c r="G65" i="2"/>
  <c r="G64" i="2"/>
  <c r="G61" i="2"/>
  <c r="G58" i="2"/>
  <c r="G57" i="2"/>
  <c r="G55" i="2"/>
  <c r="G53" i="2"/>
  <c r="G51" i="2"/>
  <c r="G48" i="2"/>
  <c r="G47" i="2"/>
  <c r="G42" i="2"/>
  <c r="G41" i="2"/>
  <c r="G17" i="2"/>
  <c r="G32" i="2"/>
  <c r="G31" i="2"/>
  <c r="G30" i="2"/>
  <c r="G29" i="2"/>
  <c r="G28" i="2"/>
  <c r="G24" i="2"/>
  <c r="G23" i="2"/>
  <c r="G21" i="2"/>
  <c r="G13" i="2"/>
  <c r="G12" i="2"/>
  <c r="G11" i="2"/>
  <c r="G10" i="2"/>
  <c r="G9" i="2"/>
  <c r="G8" i="2"/>
  <c r="G7" i="2"/>
  <c r="G5" i="2"/>
  <c r="G3" i="2"/>
  <c r="F163" i="2"/>
  <c r="F160" i="2"/>
  <c r="F159" i="2"/>
  <c r="F158" i="2"/>
  <c r="F157" i="2"/>
  <c r="F156" i="2"/>
  <c r="F153" i="2"/>
  <c r="F152" i="2"/>
  <c r="F151" i="2"/>
  <c r="F147" i="2"/>
  <c r="F146" i="2"/>
  <c r="F142" i="2"/>
  <c r="F141" i="2"/>
  <c r="F138" i="2"/>
  <c r="F137" i="2"/>
  <c r="F135" i="2"/>
  <c r="F132" i="2"/>
  <c r="F131" i="2"/>
  <c r="F125" i="2"/>
  <c r="F124" i="2"/>
  <c r="F121" i="2"/>
  <c r="F120" i="2"/>
  <c r="F119" i="2"/>
  <c r="F118" i="2"/>
  <c r="F117" i="2"/>
  <c r="F114" i="2"/>
  <c r="F113" i="2"/>
  <c r="F112" i="2"/>
  <c r="F109" i="2"/>
  <c r="F107" i="2"/>
  <c r="F106" i="2"/>
  <c r="F105" i="2"/>
  <c r="F104" i="2"/>
  <c r="F101" i="2"/>
  <c r="F100" i="2"/>
  <c r="F99" i="2"/>
  <c r="F96" i="2"/>
  <c r="F95" i="2"/>
  <c r="F91" i="2"/>
  <c r="F88" i="2"/>
  <c r="F87" i="2"/>
  <c r="F86" i="2"/>
  <c r="F84" i="2"/>
  <c r="F81" i="2"/>
  <c r="F80" i="2"/>
  <c r="F79" i="2"/>
  <c r="F78" i="2"/>
  <c r="F77" i="2"/>
  <c r="F76" i="2"/>
  <c r="F75" i="2"/>
  <c r="F72" i="2"/>
  <c r="F70" i="2"/>
  <c r="F68" i="2"/>
  <c r="F65" i="2"/>
  <c r="F64" i="2"/>
  <c r="F61" i="2"/>
  <c r="F58" i="2"/>
  <c r="F57" i="2"/>
  <c r="F55" i="2"/>
  <c r="F53" i="2"/>
  <c r="F51" i="2"/>
  <c r="F48" i="2"/>
  <c r="F47" i="2"/>
  <c r="F42" i="2"/>
  <c r="F41" i="2"/>
  <c r="F17" i="2"/>
  <c r="F32" i="2"/>
  <c r="F31" i="2"/>
  <c r="F30" i="2"/>
  <c r="F29" i="2"/>
  <c r="F28" i="2"/>
  <c r="F24" i="2"/>
  <c r="F23" i="2"/>
  <c r="F21" i="2"/>
  <c r="F13" i="2"/>
  <c r="F12" i="2"/>
  <c r="F11" i="2"/>
  <c r="F10" i="2"/>
  <c r="F9" i="2"/>
  <c r="F8" i="2"/>
  <c r="F7" i="2"/>
  <c r="F5" i="2"/>
  <c r="F3" i="2"/>
  <c r="E163" i="2"/>
  <c r="E160" i="2"/>
  <c r="E159" i="2"/>
  <c r="E158" i="2"/>
  <c r="E157" i="2"/>
  <c r="E156" i="2"/>
  <c r="E153" i="2"/>
  <c r="E152" i="2"/>
  <c r="E151" i="2"/>
  <c r="E147" i="2"/>
  <c r="E146" i="2"/>
  <c r="E142" i="2"/>
  <c r="E141" i="2"/>
  <c r="E138" i="2"/>
  <c r="E137" i="2"/>
  <c r="E135" i="2"/>
  <c r="E132" i="2"/>
  <c r="E131" i="2"/>
  <c r="E125" i="2"/>
  <c r="E124" i="2"/>
  <c r="E121" i="2"/>
  <c r="E120" i="2"/>
  <c r="E119" i="2"/>
  <c r="E118" i="2"/>
  <c r="E117" i="2"/>
  <c r="E114" i="2"/>
  <c r="E113" i="2"/>
  <c r="E112" i="2"/>
  <c r="E109" i="2"/>
  <c r="E107" i="2"/>
  <c r="E106" i="2"/>
  <c r="E105" i="2"/>
  <c r="E104" i="2"/>
  <c r="E101" i="2"/>
  <c r="E100" i="2"/>
  <c r="E99" i="2"/>
  <c r="E96" i="2"/>
  <c r="E95" i="2"/>
  <c r="E91" i="2"/>
  <c r="E88" i="2"/>
  <c r="E87" i="2"/>
  <c r="E86" i="2"/>
  <c r="E84" i="2"/>
  <c r="E81" i="2"/>
  <c r="E80" i="2"/>
  <c r="E79" i="2"/>
  <c r="E78" i="2"/>
  <c r="E77" i="2"/>
  <c r="E76" i="2"/>
  <c r="E75" i="2"/>
  <c r="E72" i="2"/>
  <c r="E70" i="2"/>
  <c r="E68" i="2"/>
  <c r="E65" i="2"/>
  <c r="E64" i="2"/>
  <c r="E61" i="2"/>
  <c r="E58" i="2"/>
  <c r="E57" i="2"/>
  <c r="E55" i="2"/>
  <c r="E53" i="2"/>
  <c r="E51" i="2"/>
  <c r="E48" i="2"/>
  <c r="E47" i="2"/>
  <c r="E42" i="2"/>
  <c r="E41" i="2"/>
  <c r="E17" i="2"/>
  <c r="E32" i="2"/>
  <c r="E31" i="2"/>
  <c r="E30" i="2"/>
  <c r="E29" i="2"/>
  <c r="E28" i="2"/>
  <c r="E24" i="2"/>
  <c r="E23" i="2"/>
  <c r="E21" i="2"/>
  <c r="E13" i="2"/>
  <c r="E12" i="2"/>
  <c r="E11" i="2"/>
  <c r="E10" i="2"/>
  <c r="E9" i="2"/>
  <c r="E8" i="2"/>
  <c r="E7" i="2"/>
  <c r="E5" i="2"/>
  <c r="E3" i="2"/>
  <c r="D163" i="2"/>
  <c r="D160" i="2"/>
  <c r="D159" i="2"/>
  <c r="D158" i="2"/>
  <c r="D157" i="2"/>
  <c r="D156" i="2"/>
  <c r="D153" i="2"/>
  <c r="D152" i="2"/>
  <c r="D151" i="2"/>
  <c r="D147" i="2"/>
  <c r="D146" i="2"/>
  <c r="D142" i="2"/>
  <c r="D141" i="2"/>
  <c r="D138" i="2"/>
  <c r="D137" i="2"/>
  <c r="D135" i="2"/>
  <c r="D132" i="2"/>
  <c r="D131" i="2"/>
  <c r="D125" i="2"/>
  <c r="D124" i="2"/>
  <c r="D121" i="2"/>
  <c r="D120" i="2"/>
  <c r="D119" i="2"/>
  <c r="D118" i="2"/>
  <c r="D117" i="2"/>
  <c r="D114" i="2"/>
  <c r="D113" i="2"/>
  <c r="D112" i="2"/>
  <c r="D109" i="2"/>
  <c r="D107" i="2"/>
  <c r="D106" i="2"/>
  <c r="D105" i="2"/>
  <c r="D104" i="2"/>
  <c r="D101" i="2"/>
  <c r="D100" i="2"/>
  <c r="D99" i="2"/>
  <c r="D96" i="2"/>
  <c r="D95" i="2"/>
  <c r="D97" i="2" s="1"/>
  <c r="D91" i="2"/>
  <c r="D88" i="2"/>
  <c r="D87" i="2"/>
  <c r="D86" i="2"/>
  <c r="D84" i="2"/>
  <c r="D81" i="2"/>
  <c r="D80" i="2"/>
  <c r="D79" i="2"/>
  <c r="D78" i="2"/>
  <c r="D77" i="2"/>
  <c r="D76" i="2"/>
  <c r="D75" i="2"/>
  <c r="D72" i="2"/>
  <c r="D70" i="2"/>
  <c r="D68" i="2"/>
  <c r="D65" i="2"/>
  <c r="D64" i="2"/>
  <c r="D61" i="2"/>
  <c r="D58" i="2"/>
  <c r="D57" i="2"/>
  <c r="D55" i="2"/>
  <c r="D53" i="2"/>
  <c r="D51" i="2"/>
  <c r="D48" i="2"/>
  <c r="D47" i="2"/>
  <c r="D42" i="2"/>
  <c r="D41" i="2"/>
  <c r="D17" i="2"/>
  <c r="D32" i="2"/>
  <c r="D31" i="2"/>
  <c r="D30" i="2"/>
  <c r="D29" i="2"/>
  <c r="D28" i="2"/>
  <c r="D24" i="2"/>
  <c r="D23" i="2"/>
  <c r="D21" i="2"/>
  <c r="D13" i="2"/>
  <c r="D12" i="2"/>
  <c r="D11" i="2"/>
  <c r="D10" i="2"/>
  <c r="D9" i="2"/>
  <c r="D8" i="2"/>
  <c r="D7" i="2"/>
  <c r="D5" i="2"/>
  <c r="D3" i="2"/>
  <c r="F72" i="5"/>
  <c r="E72" i="5"/>
  <c r="D72" i="5"/>
  <c r="C72" i="5"/>
  <c r="B72" i="5"/>
  <c r="F71" i="5"/>
  <c r="E71" i="5"/>
  <c r="D71" i="5"/>
  <c r="C71" i="5"/>
  <c r="B71" i="5"/>
  <c r="F70" i="5"/>
  <c r="E70" i="5"/>
  <c r="D70" i="5"/>
  <c r="C70" i="5"/>
  <c r="B70" i="5"/>
  <c r="F67" i="5"/>
  <c r="E67" i="5"/>
  <c r="D67" i="5"/>
  <c r="C67" i="5"/>
  <c r="B67" i="5"/>
  <c r="E66" i="5"/>
  <c r="G66" i="5" s="1"/>
  <c r="D63" i="5"/>
  <c r="F61" i="5"/>
  <c r="E61" i="5"/>
  <c r="D61" i="5"/>
  <c r="C61" i="5"/>
  <c r="B61" i="5"/>
  <c r="F60" i="5"/>
  <c r="E60" i="5"/>
  <c r="D60" i="5"/>
  <c r="C60" i="5"/>
  <c r="B60" i="5"/>
  <c r="F59" i="5"/>
  <c r="E59" i="5"/>
  <c r="D59" i="5"/>
  <c r="C59" i="5"/>
  <c r="B59" i="5"/>
  <c r="F58" i="5"/>
  <c r="E58" i="5"/>
  <c r="D58" i="5"/>
  <c r="C58" i="5"/>
  <c r="B58" i="5"/>
  <c r="F57" i="5"/>
  <c r="E57" i="5"/>
  <c r="D57" i="5"/>
  <c r="C57" i="5"/>
  <c r="B57" i="5"/>
  <c r="F56" i="5"/>
  <c r="E56" i="5"/>
  <c r="D56" i="5"/>
  <c r="C56" i="5"/>
  <c r="B56" i="5"/>
  <c r="C55" i="5"/>
  <c r="B55" i="5"/>
  <c r="F54" i="5"/>
  <c r="E54" i="5"/>
  <c r="D54" i="5"/>
  <c r="C54" i="5"/>
  <c r="B54" i="5"/>
  <c r="F51" i="5"/>
  <c r="E51" i="5"/>
  <c r="D51" i="5"/>
  <c r="C51" i="5"/>
  <c r="B51" i="5"/>
  <c r="F49" i="5"/>
  <c r="E49" i="5"/>
  <c r="D49" i="5"/>
  <c r="C49" i="5"/>
  <c r="B49" i="5"/>
  <c r="F48" i="5"/>
  <c r="E48" i="5"/>
  <c r="D48" i="5"/>
  <c r="C48" i="5"/>
  <c r="B48" i="5"/>
  <c r="F47" i="5"/>
  <c r="E47" i="5"/>
  <c r="D47" i="5"/>
  <c r="C47" i="5"/>
  <c r="B47" i="5"/>
  <c r="F42" i="5"/>
  <c r="E42" i="5"/>
  <c r="D42" i="5"/>
  <c r="C42" i="5"/>
  <c r="B42" i="5"/>
  <c r="F41" i="5"/>
  <c r="E41" i="5"/>
  <c r="D41" i="5"/>
  <c r="C41" i="5"/>
  <c r="B41" i="5"/>
  <c r="F39" i="5"/>
  <c r="E39" i="5"/>
  <c r="D39" i="5"/>
  <c r="C39" i="5"/>
  <c r="B39" i="5"/>
  <c r="E37" i="5"/>
  <c r="D37" i="5"/>
  <c r="F36" i="5"/>
  <c r="E36" i="5"/>
  <c r="D36" i="5"/>
  <c r="C36" i="5"/>
  <c r="B36" i="5"/>
  <c r="E35" i="5"/>
  <c r="D35" i="5"/>
  <c r="C35" i="5"/>
  <c r="B35" i="5"/>
  <c r="D34" i="5"/>
  <c r="C34" i="5"/>
  <c r="B34" i="5"/>
  <c r="F33" i="5"/>
  <c r="E33" i="5"/>
  <c r="D33" i="5"/>
  <c r="C33" i="5"/>
  <c r="B33" i="5"/>
  <c r="F32" i="5"/>
  <c r="E32" i="5"/>
  <c r="D32" i="5"/>
  <c r="C32" i="5"/>
  <c r="B32" i="5"/>
  <c r="F31" i="5"/>
  <c r="E31" i="5"/>
  <c r="D31" i="5"/>
  <c r="C31" i="5"/>
  <c r="B31" i="5"/>
  <c r="F28" i="5"/>
  <c r="E28" i="5"/>
  <c r="D28" i="5"/>
  <c r="C28" i="5"/>
  <c r="B28" i="5"/>
  <c r="F27" i="5"/>
  <c r="E27" i="5"/>
  <c r="D27" i="5"/>
  <c r="C27" i="5"/>
  <c r="B27" i="5"/>
  <c r="F26" i="5"/>
  <c r="E26" i="5"/>
  <c r="D26" i="5"/>
  <c r="C26" i="5"/>
  <c r="B26" i="5"/>
  <c r="F25" i="5"/>
  <c r="E25" i="5"/>
  <c r="D25" i="5"/>
  <c r="C25" i="5"/>
  <c r="B25" i="5"/>
  <c r="F24" i="5"/>
  <c r="E24" i="5"/>
  <c r="D24" i="5"/>
  <c r="C24" i="5"/>
  <c r="B24" i="5"/>
  <c r="F21" i="5"/>
  <c r="E21" i="5"/>
  <c r="D21" i="5"/>
  <c r="C21" i="5"/>
  <c r="B21" i="5"/>
  <c r="F20" i="5"/>
  <c r="E20" i="5"/>
  <c r="D20" i="5"/>
  <c r="C20" i="5"/>
  <c r="B20" i="5"/>
  <c r="F19" i="5"/>
  <c r="E19" i="5"/>
  <c r="D19" i="5"/>
  <c r="C19" i="5"/>
  <c r="B19" i="5"/>
  <c r="F18" i="5"/>
  <c r="E18" i="5"/>
  <c r="D18" i="5"/>
  <c r="C18" i="5"/>
  <c r="B18" i="5"/>
  <c r="F15" i="5"/>
  <c r="E15" i="5"/>
  <c r="D15" i="5"/>
  <c r="C15" i="5"/>
  <c r="B15" i="5"/>
  <c r="F14" i="5"/>
  <c r="E14" i="5"/>
  <c r="D14" i="5"/>
  <c r="C14" i="5"/>
  <c r="B14" i="5"/>
  <c r="F13" i="5"/>
  <c r="E13" i="5"/>
  <c r="D13" i="5"/>
  <c r="C13" i="5"/>
  <c r="B13" i="5"/>
  <c r="F12" i="5"/>
  <c r="E12" i="5"/>
  <c r="D12" i="5"/>
  <c r="C12" i="5"/>
  <c r="B12" i="5"/>
  <c r="B11" i="5"/>
  <c r="F9" i="5"/>
  <c r="E9" i="5"/>
  <c r="D9" i="5"/>
  <c r="C9" i="5"/>
  <c r="B9" i="5"/>
  <c r="F8" i="5"/>
  <c r="E8" i="5"/>
  <c r="D8" i="5"/>
  <c r="C8" i="5"/>
  <c r="B8" i="5"/>
  <c r="F4" i="5"/>
  <c r="E4" i="5"/>
  <c r="D4" i="5"/>
  <c r="C4" i="5"/>
  <c r="B4" i="5"/>
  <c r="F3" i="5"/>
  <c r="E3" i="5"/>
  <c r="D3" i="5"/>
  <c r="C3" i="5"/>
  <c r="B3" i="5"/>
  <c r="AN34" i="4"/>
  <c r="Q34" i="4"/>
  <c r="P34" i="4"/>
  <c r="O34" i="4"/>
  <c r="N34" i="4"/>
  <c r="M34" i="4"/>
  <c r="Q28" i="4"/>
  <c r="P28" i="4"/>
  <c r="O28" i="4"/>
  <c r="N28" i="4"/>
  <c r="M28" i="4"/>
  <c r="AN27" i="4"/>
  <c r="Q27" i="4"/>
  <c r="P27" i="4"/>
  <c r="O27" i="4"/>
  <c r="N27" i="4"/>
  <c r="M27" i="4"/>
  <c r="Q19" i="4"/>
  <c r="P19" i="4"/>
  <c r="O19" i="4"/>
  <c r="N19" i="4"/>
  <c r="M19" i="4"/>
  <c r="Q18" i="4"/>
  <c r="P18" i="4"/>
  <c r="O18" i="4"/>
  <c r="N18" i="4"/>
  <c r="M18" i="4"/>
  <c r="AN16" i="4"/>
  <c r="Q16" i="4"/>
  <c r="P16" i="4"/>
  <c r="O16" i="4"/>
  <c r="N16" i="4"/>
  <c r="M16" i="4"/>
  <c r="Q15" i="4"/>
  <c r="P15" i="4"/>
  <c r="O15" i="4"/>
  <c r="N15" i="4"/>
  <c r="M15" i="4"/>
  <c r="AN8" i="4"/>
  <c r="Q7" i="4"/>
  <c r="P7" i="4"/>
  <c r="O7" i="4"/>
  <c r="N7" i="4"/>
  <c r="M7" i="4"/>
  <c r="AN6" i="4"/>
  <c r="AI36" i="3"/>
  <c r="AN36" i="3" s="1"/>
  <c r="AH36" i="3"/>
  <c r="AG36" i="3"/>
  <c r="AF36" i="3"/>
  <c r="AE36" i="3"/>
  <c r="Z36" i="3"/>
  <c r="Y36" i="3"/>
  <c r="X36" i="3"/>
  <c r="W36" i="3"/>
  <c r="V36" i="3"/>
  <c r="Q36" i="3"/>
  <c r="P36" i="3"/>
  <c r="O36" i="3"/>
  <c r="N36" i="3"/>
  <c r="M36" i="3"/>
  <c r="AI33" i="3"/>
  <c r="AH33" i="3"/>
  <c r="AG33" i="3"/>
  <c r="AF33" i="3"/>
  <c r="AE33" i="3"/>
  <c r="Z33" i="3"/>
  <c r="Y33" i="3"/>
  <c r="X33" i="3"/>
  <c r="W33" i="3"/>
  <c r="V33" i="3"/>
  <c r="Q33" i="3"/>
  <c r="P33" i="3"/>
  <c r="O33" i="3"/>
  <c r="N33" i="3"/>
  <c r="M33" i="3"/>
  <c r="AI30" i="3"/>
  <c r="AN30" i="3" s="1"/>
  <c r="AH30" i="3"/>
  <c r="AG30" i="3"/>
  <c r="AF30" i="3"/>
  <c r="AE30" i="3"/>
  <c r="Z30" i="3"/>
  <c r="Y30" i="3"/>
  <c r="X30" i="3"/>
  <c r="W30" i="3"/>
  <c r="V30" i="3"/>
  <c r="Q30" i="3"/>
  <c r="P30" i="3"/>
  <c r="O30" i="3"/>
  <c r="N30" i="3"/>
  <c r="M30" i="3"/>
  <c r="AI29" i="3"/>
  <c r="AH29" i="3"/>
  <c r="AG29" i="3"/>
  <c r="AF29" i="3"/>
  <c r="AE29" i="3"/>
  <c r="Z29" i="3"/>
  <c r="Y29" i="3"/>
  <c r="X29" i="3"/>
  <c r="W29" i="3"/>
  <c r="V29" i="3"/>
  <c r="Q29" i="3"/>
  <c r="P29" i="3"/>
  <c r="O29" i="3"/>
  <c r="N29" i="3"/>
  <c r="M29" i="3"/>
  <c r="AI28" i="3"/>
  <c r="AN28" i="3" s="1"/>
  <c r="AH28" i="3"/>
  <c r="AG28" i="3"/>
  <c r="AF28" i="3"/>
  <c r="AE28" i="3"/>
  <c r="Z28" i="3"/>
  <c r="Y28" i="3"/>
  <c r="X28" i="3"/>
  <c r="W28" i="3"/>
  <c r="V28" i="3"/>
  <c r="Q28" i="3"/>
  <c r="P28" i="3"/>
  <c r="O28" i="3"/>
  <c r="N28" i="3"/>
  <c r="M28" i="3"/>
  <c r="AI24" i="3"/>
  <c r="AN24" i="3" s="1"/>
  <c r="AH24" i="3"/>
  <c r="AG24" i="3"/>
  <c r="AF24" i="3"/>
  <c r="AE24" i="3"/>
  <c r="Z24" i="3"/>
  <c r="Y24" i="3"/>
  <c r="X24" i="3"/>
  <c r="W24" i="3"/>
  <c r="V24" i="3"/>
  <c r="Q24" i="3"/>
  <c r="P24" i="3"/>
  <c r="O24" i="3"/>
  <c r="N24" i="3"/>
  <c r="M24" i="3"/>
  <c r="AI23" i="3"/>
  <c r="AH23" i="3"/>
  <c r="AG23" i="3"/>
  <c r="AF23" i="3"/>
  <c r="AE23" i="3"/>
  <c r="Z23" i="3"/>
  <c r="Y23" i="3"/>
  <c r="X23" i="3"/>
  <c r="W23" i="3"/>
  <c r="V23" i="3"/>
  <c r="Q23" i="3"/>
  <c r="P23" i="3"/>
  <c r="O23" i="3"/>
  <c r="N23" i="3"/>
  <c r="M23" i="3"/>
  <c r="AI19" i="3"/>
  <c r="AH19" i="3"/>
  <c r="AG19" i="3"/>
  <c r="AF19" i="3"/>
  <c r="AE19" i="3"/>
  <c r="Z19" i="3"/>
  <c r="Y19" i="3"/>
  <c r="X19" i="3"/>
  <c r="W19" i="3"/>
  <c r="V19" i="3"/>
  <c r="Q19" i="3"/>
  <c r="P19" i="3"/>
  <c r="O19" i="3"/>
  <c r="N19" i="3"/>
  <c r="M19" i="3"/>
  <c r="AI18" i="3"/>
  <c r="AH18" i="3"/>
  <c r="AG18" i="3"/>
  <c r="AF18" i="3"/>
  <c r="AE18" i="3"/>
  <c r="Z18" i="3"/>
  <c r="Y18" i="3"/>
  <c r="X18" i="3"/>
  <c r="W18" i="3"/>
  <c r="V18" i="3"/>
  <c r="Q18" i="3"/>
  <c r="P18" i="3"/>
  <c r="O18" i="3"/>
  <c r="N18" i="3"/>
  <c r="M18" i="3"/>
  <c r="AI17" i="3"/>
  <c r="AH17" i="3"/>
  <c r="AG17" i="3"/>
  <c r="AF17" i="3"/>
  <c r="AE17" i="3"/>
  <c r="Z17" i="3"/>
  <c r="Y17" i="3"/>
  <c r="X17" i="3"/>
  <c r="W17" i="3"/>
  <c r="V17" i="3"/>
  <c r="Q17" i="3"/>
  <c r="P17" i="3"/>
  <c r="O17" i="3"/>
  <c r="N17" i="3"/>
  <c r="M17" i="3"/>
  <c r="AI9" i="3"/>
  <c r="AH9" i="3"/>
  <c r="AG9" i="3"/>
  <c r="AF9" i="3"/>
  <c r="AE9" i="3"/>
  <c r="Z9" i="3"/>
  <c r="Y9" i="3"/>
  <c r="X9" i="3"/>
  <c r="W9" i="3"/>
  <c r="V9" i="3"/>
  <c r="Q9" i="3"/>
  <c r="P9" i="3"/>
  <c r="O9" i="3"/>
  <c r="N9" i="3"/>
  <c r="M9" i="3"/>
  <c r="AI14" i="3"/>
  <c r="AN14" i="3" s="1"/>
  <c r="AH14" i="3"/>
  <c r="AG14" i="3"/>
  <c r="AF14" i="3"/>
  <c r="AE14" i="3"/>
  <c r="Z14" i="3"/>
  <c r="Y14" i="3"/>
  <c r="X14" i="3"/>
  <c r="W14" i="3"/>
  <c r="V14" i="3"/>
  <c r="Q14" i="3"/>
  <c r="P14" i="3"/>
  <c r="O14" i="3"/>
  <c r="N14" i="3"/>
  <c r="M14" i="3"/>
  <c r="AI10" i="3"/>
  <c r="AN10" i="3" s="1"/>
  <c r="AH10" i="3"/>
  <c r="AG10" i="3"/>
  <c r="AF10" i="3"/>
  <c r="AE10" i="3"/>
  <c r="Z10" i="3"/>
  <c r="Y10" i="3"/>
  <c r="X10" i="3"/>
  <c r="W10" i="3"/>
  <c r="V10" i="3"/>
  <c r="Q10" i="3"/>
  <c r="P10" i="3"/>
  <c r="O10" i="3"/>
  <c r="N10" i="3"/>
  <c r="M10" i="3"/>
  <c r="AI8" i="3"/>
  <c r="AH8" i="3"/>
  <c r="AG8" i="3"/>
  <c r="AF8" i="3"/>
  <c r="AE8" i="3"/>
  <c r="Z8" i="3"/>
  <c r="Y8" i="3"/>
  <c r="X8" i="3"/>
  <c r="W8" i="3"/>
  <c r="V8" i="3"/>
  <c r="Q8" i="3"/>
  <c r="P8" i="3"/>
  <c r="O8" i="3"/>
  <c r="N8" i="3"/>
  <c r="M8" i="3"/>
  <c r="AI4" i="3"/>
  <c r="AH4" i="3"/>
  <c r="AG4" i="3"/>
  <c r="AF4" i="3"/>
  <c r="AE4" i="3"/>
  <c r="Z4" i="3"/>
  <c r="Y4" i="3"/>
  <c r="X4" i="3"/>
  <c r="W4" i="3"/>
  <c r="V4" i="3"/>
  <c r="Q4" i="3"/>
  <c r="P4" i="3"/>
  <c r="O4" i="3"/>
  <c r="N4" i="3"/>
  <c r="M4" i="3"/>
  <c r="AI3" i="3"/>
  <c r="AN3" i="3" s="1"/>
  <c r="AH3" i="3"/>
  <c r="AG3" i="3"/>
  <c r="AG5" i="3" s="1"/>
  <c r="AF3" i="3"/>
  <c r="AE3" i="3"/>
  <c r="Z3" i="3"/>
  <c r="Y3" i="3"/>
  <c r="X3" i="3"/>
  <c r="W3" i="3"/>
  <c r="V3" i="3"/>
  <c r="Q3" i="3"/>
  <c r="P3" i="3"/>
  <c r="O3" i="3"/>
  <c r="N3" i="3"/>
  <c r="M3" i="3"/>
  <c r="AI163" i="2"/>
  <c r="AH163" i="2"/>
  <c r="AG163" i="2"/>
  <c r="AF163" i="2"/>
  <c r="AE163" i="2"/>
  <c r="Z163" i="2"/>
  <c r="Y163" i="2"/>
  <c r="X163" i="2"/>
  <c r="W163" i="2"/>
  <c r="V163" i="2"/>
  <c r="Q163" i="2"/>
  <c r="P163" i="2"/>
  <c r="O163" i="2"/>
  <c r="N163" i="2"/>
  <c r="M163" i="2"/>
  <c r="AI160" i="2"/>
  <c r="AH160" i="2"/>
  <c r="AG160" i="2"/>
  <c r="AF160" i="2"/>
  <c r="AE160" i="2"/>
  <c r="Z160" i="2"/>
  <c r="Y160" i="2"/>
  <c r="X160" i="2"/>
  <c r="W160" i="2"/>
  <c r="V160" i="2"/>
  <c r="Q160" i="2"/>
  <c r="P160" i="2"/>
  <c r="O160" i="2"/>
  <c r="N160" i="2"/>
  <c r="M160" i="2"/>
  <c r="AI159" i="2"/>
  <c r="AH159" i="2"/>
  <c r="AG159" i="2"/>
  <c r="AF159" i="2"/>
  <c r="AE159" i="2"/>
  <c r="Z159" i="2"/>
  <c r="Y159" i="2"/>
  <c r="X159" i="2"/>
  <c r="W159" i="2"/>
  <c r="V159" i="2"/>
  <c r="Q159" i="2"/>
  <c r="P159" i="2"/>
  <c r="O159" i="2"/>
  <c r="N159" i="2"/>
  <c r="M159" i="2"/>
  <c r="AI158" i="2"/>
  <c r="AN158" i="2" s="1"/>
  <c r="AH158" i="2"/>
  <c r="AG158" i="2"/>
  <c r="AF158" i="2"/>
  <c r="AE158" i="2"/>
  <c r="Z158" i="2"/>
  <c r="Y158" i="2"/>
  <c r="X158" i="2"/>
  <c r="W158" i="2"/>
  <c r="V158" i="2"/>
  <c r="Q158" i="2"/>
  <c r="P158" i="2"/>
  <c r="O158" i="2"/>
  <c r="N158" i="2"/>
  <c r="M158" i="2"/>
  <c r="AI157" i="2"/>
  <c r="AH157" i="2"/>
  <c r="AG157" i="2"/>
  <c r="AF157" i="2"/>
  <c r="AE157" i="2"/>
  <c r="Z157" i="2"/>
  <c r="Y157" i="2"/>
  <c r="X157" i="2"/>
  <c r="W157" i="2"/>
  <c r="V157" i="2"/>
  <c r="Q157" i="2"/>
  <c r="P157" i="2"/>
  <c r="O157" i="2"/>
  <c r="N157" i="2"/>
  <c r="M157" i="2"/>
  <c r="AI156" i="2"/>
  <c r="AH156" i="2"/>
  <c r="AG156" i="2"/>
  <c r="AF156" i="2"/>
  <c r="AE156" i="2"/>
  <c r="Z156" i="2"/>
  <c r="Y156" i="2"/>
  <c r="X156" i="2"/>
  <c r="W156" i="2"/>
  <c r="V156" i="2"/>
  <c r="Q156" i="2"/>
  <c r="P156" i="2"/>
  <c r="O156" i="2"/>
  <c r="N156" i="2"/>
  <c r="M156" i="2"/>
  <c r="AI153" i="2"/>
  <c r="AH153" i="2"/>
  <c r="AG153" i="2"/>
  <c r="AF153" i="2"/>
  <c r="AE153" i="2"/>
  <c r="Z153" i="2"/>
  <c r="Y153" i="2"/>
  <c r="X153" i="2"/>
  <c r="W153" i="2"/>
  <c r="V153" i="2"/>
  <c r="Q153" i="2"/>
  <c r="P153" i="2"/>
  <c r="O153" i="2"/>
  <c r="N153" i="2"/>
  <c r="M153" i="2"/>
  <c r="AI152" i="2"/>
  <c r="AN152" i="2" s="1"/>
  <c r="AH152" i="2"/>
  <c r="AG152" i="2"/>
  <c r="AF152" i="2"/>
  <c r="AE152" i="2"/>
  <c r="Z152" i="2"/>
  <c r="Y152" i="2"/>
  <c r="X152" i="2"/>
  <c r="W152" i="2"/>
  <c r="V152" i="2"/>
  <c r="Q152" i="2"/>
  <c r="P152" i="2"/>
  <c r="O152" i="2"/>
  <c r="N152" i="2"/>
  <c r="M152" i="2"/>
  <c r="AI151" i="2"/>
  <c r="AH151" i="2"/>
  <c r="AG151" i="2"/>
  <c r="AF151" i="2"/>
  <c r="AE151" i="2"/>
  <c r="Z151" i="2"/>
  <c r="Y151" i="2"/>
  <c r="X151" i="2"/>
  <c r="W151" i="2"/>
  <c r="V151" i="2"/>
  <c r="Q151" i="2"/>
  <c r="P151" i="2"/>
  <c r="O151" i="2"/>
  <c r="N151" i="2"/>
  <c r="M151" i="2"/>
  <c r="AI147" i="2"/>
  <c r="AH147" i="2"/>
  <c r="AG147" i="2"/>
  <c r="AF147" i="2"/>
  <c r="AE147" i="2"/>
  <c r="Z147" i="2"/>
  <c r="Y147" i="2"/>
  <c r="X147" i="2"/>
  <c r="W147" i="2"/>
  <c r="V147" i="2"/>
  <c r="Q147" i="2"/>
  <c r="P147" i="2"/>
  <c r="O147" i="2"/>
  <c r="N147" i="2"/>
  <c r="M147" i="2"/>
  <c r="AI146" i="2"/>
  <c r="AH146" i="2"/>
  <c r="AG146" i="2"/>
  <c r="AF146" i="2"/>
  <c r="AE146" i="2"/>
  <c r="Z146" i="2"/>
  <c r="Y146" i="2"/>
  <c r="X146" i="2"/>
  <c r="W146" i="2"/>
  <c r="V146" i="2"/>
  <c r="Q146" i="2"/>
  <c r="P146" i="2"/>
  <c r="O146" i="2"/>
  <c r="N146" i="2"/>
  <c r="M146" i="2"/>
  <c r="AI142" i="2"/>
  <c r="AH142" i="2"/>
  <c r="AG142" i="2"/>
  <c r="AF142" i="2"/>
  <c r="AE142" i="2"/>
  <c r="Z142" i="2"/>
  <c r="Y142" i="2"/>
  <c r="X142" i="2"/>
  <c r="W142" i="2"/>
  <c r="V142" i="2"/>
  <c r="Q142" i="2"/>
  <c r="P142" i="2"/>
  <c r="O142" i="2"/>
  <c r="N142" i="2"/>
  <c r="M142" i="2"/>
  <c r="AI141" i="2"/>
  <c r="AN141" i="2" s="1"/>
  <c r="AH141" i="2"/>
  <c r="AG141" i="2"/>
  <c r="AF141" i="2"/>
  <c r="AE141" i="2"/>
  <c r="Z141" i="2"/>
  <c r="Y141" i="2"/>
  <c r="X141" i="2"/>
  <c r="W141" i="2"/>
  <c r="V141" i="2"/>
  <c r="Q141" i="2"/>
  <c r="P141" i="2"/>
  <c r="O141" i="2"/>
  <c r="N141" i="2"/>
  <c r="M141" i="2"/>
  <c r="AI139" i="2"/>
  <c r="AN139" i="2" s="1"/>
  <c r="AH139" i="2"/>
  <c r="AG139" i="2"/>
  <c r="AF139" i="2"/>
  <c r="AE139" i="2"/>
  <c r="Z139" i="2"/>
  <c r="Y139" i="2"/>
  <c r="X139" i="2"/>
  <c r="W139" i="2"/>
  <c r="V139" i="2"/>
  <c r="AI138" i="2"/>
  <c r="AN138" i="2" s="1"/>
  <c r="AH138" i="2"/>
  <c r="AG138" i="2"/>
  <c r="AF138" i="2"/>
  <c r="AE138" i="2"/>
  <c r="Z138" i="2"/>
  <c r="Y138" i="2"/>
  <c r="X138" i="2"/>
  <c r="W138" i="2"/>
  <c r="V138" i="2"/>
  <c r="Q138" i="2"/>
  <c r="P138" i="2"/>
  <c r="O138" i="2"/>
  <c r="N138" i="2"/>
  <c r="M138" i="2"/>
  <c r="AI137" i="2"/>
  <c r="AN137" i="2" s="1"/>
  <c r="AH137" i="2"/>
  <c r="AG137" i="2"/>
  <c r="AF137" i="2"/>
  <c r="AE137" i="2"/>
  <c r="Z137" i="2"/>
  <c r="Y137" i="2"/>
  <c r="X137" i="2"/>
  <c r="W137" i="2"/>
  <c r="V137" i="2"/>
  <c r="Q137" i="2"/>
  <c r="P137" i="2"/>
  <c r="O137" i="2"/>
  <c r="N137" i="2"/>
  <c r="M137" i="2"/>
  <c r="AI135" i="2"/>
  <c r="AH135" i="2"/>
  <c r="AG135" i="2"/>
  <c r="AF135" i="2"/>
  <c r="AE135" i="2"/>
  <c r="Z135" i="2"/>
  <c r="Y135" i="2"/>
  <c r="X135" i="2"/>
  <c r="W135" i="2"/>
  <c r="V135" i="2"/>
  <c r="Q135" i="2"/>
  <c r="P135" i="2"/>
  <c r="O135" i="2"/>
  <c r="N135" i="2"/>
  <c r="M135" i="2"/>
  <c r="AI133" i="2"/>
  <c r="AH133" i="2"/>
  <c r="AG133" i="2"/>
  <c r="AF133" i="2"/>
  <c r="AE133" i="2"/>
  <c r="Z133" i="2"/>
  <c r="Y133" i="2"/>
  <c r="X133" i="2"/>
  <c r="W133" i="2"/>
  <c r="V133" i="2"/>
  <c r="AI132" i="2"/>
  <c r="AN132" i="2" s="1"/>
  <c r="AH132" i="2"/>
  <c r="AG132" i="2"/>
  <c r="AF132" i="2"/>
  <c r="AE132" i="2"/>
  <c r="Z132" i="2"/>
  <c r="Y132" i="2"/>
  <c r="X132" i="2"/>
  <c r="W132" i="2"/>
  <c r="V132" i="2"/>
  <c r="Q132" i="2"/>
  <c r="P132" i="2"/>
  <c r="O132" i="2"/>
  <c r="N132" i="2"/>
  <c r="M132" i="2"/>
  <c r="AI131" i="2"/>
  <c r="AH131" i="2"/>
  <c r="AG131" i="2"/>
  <c r="AF131" i="2"/>
  <c r="AE131" i="2"/>
  <c r="Z131" i="2"/>
  <c r="Y131" i="2"/>
  <c r="X131" i="2"/>
  <c r="W131" i="2"/>
  <c r="V131" i="2"/>
  <c r="Q131" i="2"/>
  <c r="P131" i="2"/>
  <c r="O131" i="2"/>
  <c r="N131" i="2"/>
  <c r="M131" i="2"/>
  <c r="AI125" i="2"/>
  <c r="AH125" i="2"/>
  <c r="AG125" i="2"/>
  <c r="AF125" i="2"/>
  <c r="AE125" i="2"/>
  <c r="Z125" i="2"/>
  <c r="Y125" i="2"/>
  <c r="X125" i="2"/>
  <c r="W125" i="2"/>
  <c r="V125" i="2"/>
  <c r="Q125" i="2"/>
  <c r="P125" i="2"/>
  <c r="O125" i="2"/>
  <c r="N125" i="2"/>
  <c r="M125" i="2"/>
  <c r="AI124" i="2"/>
  <c r="AH124" i="2"/>
  <c r="AG124" i="2"/>
  <c r="AF124" i="2"/>
  <c r="AE124" i="2"/>
  <c r="Z124" i="2"/>
  <c r="Y124" i="2"/>
  <c r="X124" i="2"/>
  <c r="W124" i="2"/>
  <c r="V124" i="2"/>
  <c r="Q124" i="2"/>
  <c r="P124" i="2"/>
  <c r="O124" i="2"/>
  <c r="N124" i="2"/>
  <c r="M124" i="2"/>
  <c r="Q121" i="2"/>
  <c r="P121" i="2"/>
  <c r="O121" i="2"/>
  <c r="N121" i="2"/>
  <c r="M121" i="2"/>
  <c r="AI120" i="2"/>
  <c r="AH120" i="2"/>
  <c r="AG120" i="2"/>
  <c r="AF120" i="2"/>
  <c r="AE120" i="2"/>
  <c r="Z120" i="2"/>
  <c r="Y120" i="2"/>
  <c r="X120" i="2"/>
  <c r="W120" i="2"/>
  <c r="V120" i="2"/>
  <c r="Q120" i="2"/>
  <c r="P120" i="2"/>
  <c r="O120" i="2"/>
  <c r="N120" i="2"/>
  <c r="M120" i="2"/>
  <c r="AI119" i="2"/>
  <c r="AN119" i="2" s="1"/>
  <c r="AH119" i="2"/>
  <c r="AG119" i="2"/>
  <c r="AF119" i="2"/>
  <c r="AE119" i="2"/>
  <c r="Z119" i="2"/>
  <c r="Y119" i="2"/>
  <c r="X119" i="2"/>
  <c r="W119" i="2"/>
  <c r="V119" i="2"/>
  <c r="Q119" i="2"/>
  <c r="P119" i="2"/>
  <c r="O119" i="2"/>
  <c r="N119" i="2"/>
  <c r="M119" i="2"/>
  <c r="AI118" i="2"/>
  <c r="AH118" i="2"/>
  <c r="AG118" i="2"/>
  <c r="AF118" i="2"/>
  <c r="AE118" i="2"/>
  <c r="Z118" i="2"/>
  <c r="Y118" i="2"/>
  <c r="X118" i="2"/>
  <c r="W118" i="2"/>
  <c r="V118" i="2"/>
  <c r="Q118" i="2"/>
  <c r="P118" i="2"/>
  <c r="O118" i="2"/>
  <c r="N118" i="2"/>
  <c r="M118" i="2"/>
  <c r="AI117" i="2"/>
  <c r="AH117" i="2"/>
  <c r="AG117" i="2"/>
  <c r="AF117" i="2"/>
  <c r="AE117" i="2"/>
  <c r="Z117" i="2"/>
  <c r="Y117" i="2"/>
  <c r="X117" i="2"/>
  <c r="W117" i="2"/>
  <c r="V117" i="2"/>
  <c r="Q117" i="2"/>
  <c r="P117" i="2"/>
  <c r="O117" i="2"/>
  <c r="N117" i="2"/>
  <c r="M117" i="2"/>
  <c r="AI114" i="2"/>
  <c r="AH114" i="2"/>
  <c r="AG114" i="2"/>
  <c r="AF114" i="2"/>
  <c r="AE114" i="2"/>
  <c r="Z114" i="2"/>
  <c r="Y114" i="2"/>
  <c r="X114" i="2"/>
  <c r="W114" i="2"/>
  <c r="V114" i="2"/>
  <c r="Q114" i="2"/>
  <c r="P114" i="2"/>
  <c r="O114" i="2"/>
  <c r="N114" i="2"/>
  <c r="M114" i="2"/>
  <c r="AI113" i="2"/>
  <c r="AH113" i="2"/>
  <c r="AG113" i="2"/>
  <c r="AF113" i="2"/>
  <c r="AE113" i="2"/>
  <c r="Z113" i="2"/>
  <c r="Y113" i="2"/>
  <c r="X113" i="2"/>
  <c r="W113" i="2"/>
  <c r="V113" i="2"/>
  <c r="Q113" i="2"/>
  <c r="P113" i="2"/>
  <c r="O113" i="2"/>
  <c r="N113" i="2"/>
  <c r="M113" i="2"/>
  <c r="AI112" i="2"/>
  <c r="AN112" i="2" s="1"/>
  <c r="AH112" i="2"/>
  <c r="AG112" i="2"/>
  <c r="AF112" i="2"/>
  <c r="AE112" i="2"/>
  <c r="Z112" i="2"/>
  <c r="Y112" i="2"/>
  <c r="X112" i="2"/>
  <c r="W112" i="2"/>
  <c r="V112" i="2"/>
  <c r="Q112" i="2"/>
  <c r="P112" i="2"/>
  <c r="O112" i="2"/>
  <c r="N112" i="2"/>
  <c r="M112" i="2"/>
  <c r="AI109" i="2"/>
  <c r="AN109" i="2" s="1"/>
  <c r="AH109" i="2"/>
  <c r="AG109" i="2"/>
  <c r="AF109" i="2"/>
  <c r="AE109" i="2"/>
  <c r="Z109" i="2"/>
  <c r="Y109" i="2"/>
  <c r="X109" i="2"/>
  <c r="W109" i="2"/>
  <c r="V109" i="2"/>
  <c r="Q109" i="2"/>
  <c r="P109" i="2"/>
  <c r="O109" i="2"/>
  <c r="N109" i="2"/>
  <c r="M109" i="2"/>
  <c r="AI107" i="2"/>
  <c r="AN107" i="2" s="1"/>
  <c r="AH107" i="2"/>
  <c r="AG107" i="2"/>
  <c r="AF107" i="2"/>
  <c r="AE107" i="2"/>
  <c r="Z107" i="2"/>
  <c r="Y107" i="2"/>
  <c r="X107" i="2"/>
  <c r="W107" i="2"/>
  <c r="V107" i="2"/>
  <c r="Q107" i="2"/>
  <c r="P107" i="2"/>
  <c r="O107" i="2"/>
  <c r="N107" i="2"/>
  <c r="M107" i="2"/>
  <c r="AI106" i="2"/>
  <c r="AH106" i="2"/>
  <c r="AG106" i="2"/>
  <c r="AF106" i="2"/>
  <c r="AE106" i="2"/>
  <c r="Z106" i="2"/>
  <c r="Y106" i="2"/>
  <c r="X106" i="2"/>
  <c r="W106" i="2"/>
  <c r="V106" i="2"/>
  <c r="Q106" i="2"/>
  <c r="P106" i="2"/>
  <c r="O106" i="2"/>
  <c r="N106" i="2"/>
  <c r="M106" i="2"/>
  <c r="AI105" i="2"/>
  <c r="AH105" i="2"/>
  <c r="AG105" i="2"/>
  <c r="AF105" i="2"/>
  <c r="AE105" i="2"/>
  <c r="Z105" i="2"/>
  <c r="Y105" i="2"/>
  <c r="X105" i="2"/>
  <c r="W105" i="2"/>
  <c r="V105" i="2"/>
  <c r="Q105" i="2"/>
  <c r="P105" i="2"/>
  <c r="O105" i="2"/>
  <c r="N105" i="2"/>
  <c r="M105" i="2"/>
  <c r="AI104" i="2"/>
  <c r="AH104" i="2"/>
  <c r="AG104" i="2"/>
  <c r="AF104" i="2"/>
  <c r="AE104" i="2"/>
  <c r="Z104" i="2"/>
  <c r="Y104" i="2"/>
  <c r="X104" i="2"/>
  <c r="W104" i="2"/>
  <c r="V104" i="2"/>
  <c r="Q104" i="2"/>
  <c r="P104" i="2"/>
  <c r="O104" i="2"/>
  <c r="N104" i="2"/>
  <c r="M104" i="2"/>
  <c r="AI101" i="2"/>
  <c r="AH101" i="2"/>
  <c r="AG101" i="2"/>
  <c r="AF101" i="2"/>
  <c r="AE101" i="2"/>
  <c r="Z101" i="2"/>
  <c r="Y101" i="2"/>
  <c r="X101" i="2"/>
  <c r="W101" i="2"/>
  <c r="V101" i="2"/>
  <c r="Q101" i="2"/>
  <c r="P101" i="2"/>
  <c r="O101" i="2"/>
  <c r="N101" i="2"/>
  <c r="M101" i="2"/>
  <c r="AI100" i="2"/>
  <c r="AH100" i="2"/>
  <c r="AG100" i="2"/>
  <c r="AF100" i="2"/>
  <c r="AE100" i="2"/>
  <c r="Z100" i="2"/>
  <c r="Y100" i="2"/>
  <c r="X100" i="2"/>
  <c r="W100" i="2"/>
  <c r="V100" i="2"/>
  <c r="Q100" i="2"/>
  <c r="P100" i="2"/>
  <c r="O100" i="2"/>
  <c r="N100" i="2"/>
  <c r="M100" i="2"/>
  <c r="AI99" i="2"/>
  <c r="AH99" i="2"/>
  <c r="AG99" i="2"/>
  <c r="AF99" i="2"/>
  <c r="AE99" i="2"/>
  <c r="Z99" i="2"/>
  <c r="Y99" i="2"/>
  <c r="X99" i="2"/>
  <c r="W99" i="2"/>
  <c r="V99" i="2"/>
  <c r="Q99" i="2"/>
  <c r="P99" i="2"/>
  <c r="O99" i="2"/>
  <c r="N99" i="2"/>
  <c r="M99" i="2"/>
  <c r="AI96" i="2"/>
  <c r="AH96" i="2"/>
  <c r="AG96" i="2"/>
  <c r="AF96" i="2"/>
  <c r="AE96" i="2"/>
  <c r="Z96" i="2"/>
  <c r="Y96" i="2"/>
  <c r="X96" i="2"/>
  <c r="W96" i="2"/>
  <c r="V96" i="2"/>
  <c r="Q96" i="2"/>
  <c r="P96" i="2"/>
  <c r="O96" i="2"/>
  <c r="N96" i="2"/>
  <c r="M96" i="2"/>
  <c r="AI95" i="2"/>
  <c r="AH95" i="2"/>
  <c r="AG95" i="2"/>
  <c r="AF95" i="2"/>
  <c r="AE95" i="2"/>
  <c r="Z95" i="2"/>
  <c r="Y95" i="2"/>
  <c r="X95" i="2"/>
  <c r="W95" i="2"/>
  <c r="V95" i="2"/>
  <c r="Q95" i="2"/>
  <c r="P95" i="2"/>
  <c r="O95" i="2"/>
  <c r="N95" i="2"/>
  <c r="M95" i="2"/>
  <c r="AI91" i="2"/>
  <c r="AH91" i="2"/>
  <c r="AG91" i="2"/>
  <c r="AF91" i="2"/>
  <c r="AE91" i="2"/>
  <c r="Z91" i="2"/>
  <c r="Y91" i="2"/>
  <c r="X91" i="2"/>
  <c r="W91" i="2"/>
  <c r="V91" i="2"/>
  <c r="Q91" i="2"/>
  <c r="P91" i="2"/>
  <c r="O91" i="2"/>
  <c r="N91" i="2"/>
  <c r="M91" i="2"/>
  <c r="AI88" i="2"/>
  <c r="AN88" i="2" s="1"/>
  <c r="AH88" i="2"/>
  <c r="AG88" i="2"/>
  <c r="AF88" i="2"/>
  <c r="AE88" i="2"/>
  <c r="Z88" i="2"/>
  <c r="Y88" i="2"/>
  <c r="X88" i="2"/>
  <c r="W88" i="2"/>
  <c r="V88" i="2"/>
  <c r="Q88" i="2"/>
  <c r="P88" i="2"/>
  <c r="O88" i="2"/>
  <c r="N88" i="2"/>
  <c r="M88" i="2"/>
  <c r="AI87" i="2"/>
  <c r="AN87" i="2" s="1"/>
  <c r="AH87" i="2"/>
  <c r="AG87" i="2"/>
  <c r="AF87" i="2"/>
  <c r="AE87" i="2"/>
  <c r="Z87" i="2"/>
  <c r="Y87" i="2"/>
  <c r="X87" i="2"/>
  <c r="W87" i="2"/>
  <c r="V87" i="2"/>
  <c r="Q87" i="2"/>
  <c r="P87" i="2"/>
  <c r="O87" i="2"/>
  <c r="N87" i="2"/>
  <c r="M87" i="2"/>
  <c r="AI86" i="2"/>
  <c r="AH86" i="2"/>
  <c r="AG86" i="2"/>
  <c r="AF86" i="2"/>
  <c r="AE86" i="2"/>
  <c r="Z86" i="2"/>
  <c r="Y86" i="2"/>
  <c r="X86" i="2"/>
  <c r="W86" i="2"/>
  <c r="V86" i="2"/>
  <c r="Q86" i="2"/>
  <c r="P86" i="2"/>
  <c r="O86" i="2"/>
  <c r="N86" i="2"/>
  <c r="M86" i="2"/>
  <c r="AI84" i="2"/>
  <c r="AH84" i="2"/>
  <c r="AG84" i="2"/>
  <c r="AF84" i="2"/>
  <c r="AE84" i="2"/>
  <c r="Z84" i="2"/>
  <c r="Y84" i="2"/>
  <c r="X84" i="2"/>
  <c r="W84" i="2"/>
  <c r="V84" i="2"/>
  <c r="Q84" i="2"/>
  <c r="P84" i="2"/>
  <c r="O84" i="2"/>
  <c r="N84" i="2"/>
  <c r="M84" i="2"/>
  <c r="AI82" i="2"/>
  <c r="AH82" i="2"/>
  <c r="AG82" i="2"/>
  <c r="AF82" i="2"/>
  <c r="AE82" i="2"/>
  <c r="AI81" i="2"/>
  <c r="AH81" i="2"/>
  <c r="AG81" i="2"/>
  <c r="AF81" i="2"/>
  <c r="AE81" i="2"/>
  <c r="Z81" i="2"/>
  <c r="Y81" i="2"/>
  <c r="X81" i="2"/>
  <c r="W81" i="2"/>
  <c r="V81" i="2"/>
  <c r="Q81" i="2"/>
  <c r="P81" i="2"/>
  <c r="O81" i="2"/>
  <c r="N81" i="2"/>
  <c r="M81" i="2"/>
  <c r="AI80" i="2"/>
  <c r="AN80" i="2" s="1"/>
  <c r="AH80" i="2"/>
  <c r="AG80" i="2"/>
  <c r="AF80" i="2"/>
  <c r="AE80" i="2"/>
  <c r="Z80" i="2"/>
  <c r="Y80" i="2"/>
  <c r="X80" i="2"/>
  <c r="W80" i="2"/>
  <c r="V80" i="2"/>
  <c r="Q80" i="2"/>
  <c r="P80" i="2"/>
  <c r="O80" i="2"/>
  <c r="N80" i="2"/>
  <c r="M80" i="2"/>
  <c r="AI79" i="2"/>
  <c r="AN79" i="2" s="1"/>
  <c r="AH79" i="2"/>
  <c r="AG79" i="2"/>
  <c r="AF79" i="2"/>
  <c r="AE79" i="2"/>
  <c r="Z79" i="2"/>
  <c r="Y79" i="2"/>
  <c r="X79" i="2"/>
  <c r="W79" i="2"/>
  <c r="V79" i="2"/>
  <c r="Q79" i="2"/>
  <c r="P79" i="2"/>
  <c r="O79" i="2"/>
  <c r="N79" i="2"/>
  <c r="M79" i="2"/>
  <c r="AI78" i="2"/>
  <c r="AN78" i="2" s="1"/>
  <c r="AH78" i="2"/>
  <c r="AG78" i="2"/>
  <c r="AF78" i="2"/>
  <c r="AE78" i="2"/>
  <c r="Z78" i="2"/>
  <c r="Y78" i="2"/>
  <c r="X78" i="2"/>
  <c r="W78" i="2"/>
  <c r="V78" i="2"/>
  <c r="Q78" i="2"/>
  <c r="P78" i="2"/>
  <c r="O78" i="2"/>
  <c r="N78" i="2"/>
  <c r="M78" i="2"/>
  <c r="AI77" i="2"/>
  <c r="AH77" i="2"/>
  <c r="AG77" i="2"/>
  <c r="AF77" i="2"/>
  <c r="AE77" i="2"/>
  <c r="Z77" i="2"/>
  <c r="Y77" i="2"/>
  <c r="X77" i="2"/>
  <c r="W77" i="2"/>
  <c r="V77" i="2"/>
  <c r="Q77" i="2"/>
  <c r="P77" i="2"/>
  <c r="O77" i="2"/>
  <c r="N77" i="2"/>
  <c r="M77" i="2"/>
  <c r="AI76" i="2"/>
  <c r="AN76" i="2" s="1"/>
  <c r="AH76" i="2"/>
  <c r="AG76" i="2"/>
  <c r="AF76" i="2"/>
  <c r="AE76" i="2"/>
  <c r="Z76" i="2"/>
  <c r="Y76" i="2"/>
  <c r="X76" i="2"/>
  <c r="W76" i="2"/>
  <c r="V76" i="2"/>
  <c r="Q76" i="2"/>
  <c r="P76" i="2"/>
  <c r="O76" i="2"/>
  <c r="N76" i="2"/>
  <c r="M76" i="2"/>
  <c r="AI75" i="2"/>
  <c r="AN75" i="2" s="1"/>
  <c r="AH75" i="2"/>
  <c r="AG75" i="2"/>
  <c r="AF75" i="2"/>
  <c r="AE75" i="2"/>
  <c r="Z75" i="2"/>
  <c r="Y75" i="2"/>
  <c r="X75" i="2"/>
  <c r="W75" i="2"/>
  <c r="V75" i="2"/>
  <c r="Q75" i="2"/>
  <c r="P75" i="2"/>
  <c r="O75" i="2"/>
  <c r="N75" i="2"/>
  <c r="M75" i="2"/>
  <c r="AI72" i="2"/>
  <c r="AN72" i="2" s="1"/>
  <c r="AH72" i="2"/>
  <c r="AG72" i="2"/>
  <c r="AF72" i="2"/>
  <c r="AE72" i="2"/>
  <c r="Z72" i="2"/>
  <c r="Y72" i="2"/>
  <c r="X72" i="2"/>
  <c r="W72" i="2"/>
  <c r="V72" i="2"/>
  <c r="Q72" i="2"/>
  <c r="P72" i="2"/>
  <c r="O72" i="2"/>
  <c r="N72" i="2"/>
  <c r="M72" i="2"/>
  <c r="AI70" i="2"/>
  <c r="AH70" i="2"/>
  <c r="AG70" i="2"/>
  <c r="AF70" i="2"/>
  <c r="AE70" i="2"/>
  <c r="Z70" i="2"/>
  <c r="Y70" i="2"/>
  <c r="X70" i="2"/>
  <c r="W70" i="2"/>
  <c r="V70" i="2"/>
  <c r="Q70" i="2"/>
  <c r="P70" i="2"/>
  <c r="O70" i="2"/>
  <c r="N70" i="2"/>
  <c r="M70" i="2"/>
  <c r="AI68" i="2"/>
  <c r="AH68" i="2"/>
  <c r="AG68" i="2"/>
  <c r="AF68" i="2"/>
  <c r="AE68" i="2"/>
  <c r="Z68" i="2"/>
  <c r="Y68" i="2"/>
  <c r="X68" i="2"/>
  <c r="W68" i="2"/>
  <c r="V68" i="2"/>
  <c r="Q68" i="2"/>
  <c r="P68" i="2"/>
  <c r="O68" i="2"/>
  <c r="N68" i="2"/>
  <c r="M68" i="2"/>
  <c r="AI65" i="2"/>
  <c r="AH65" i="2"/>
  <c r="AG65" i="2"/>
  <c r="AF65" i="2"/>
  <c r="AE65" i="2"/>
  <c r="Z65" i="2"/>
  <c r="Y65" i="2"/>
  <c r="X65" i="2"/>
  <c r="W65" i="2"/>
  <c r="V65" i="2"/>
  <c r="Q65" i="2"/>
  <c r="P65" i="2"/>
  <c r="O65" i="2"/>
  <c r="N65" i="2"/>
  <c r="M65" i="2"/>
  <c r="AI64" i="2"/>
  <c r="AH64" i="2"/>
  <c r="AG64" i="2"/>
  <c r="AF64" i="2"/>
  <c r="AE64" i="2"/>
  <c r="Z64" i="2"/>
  <c r="Y64" i="2"/>
  <c r="X64" i="2"/>
  <c r="W64" i="2"/>
  <c r="V64" i="2"/>
  <c r="Q64" i="2"/>
  <c r="P64" i="2"/>
  <c r="O64" i="2"/>
  <c r="N64" i="2"/>
  <c r="M64" i="2"/>
  <c r="AI61" i="2"/>
  <c r="AH61" i="2"/>
  <c r="AG61" i="2"/>
  <c r="AF61" i="2"/>
  <c r="AE61" i="2"/>
  <c r="Z61" i="2"/>
  <c r="Y61" i="2"/>
  <c r="X61" i="2"/>
  <c r="W61" i="2"/>
  <c r="V61" i="2"/>
  <c r="Q61" i="2"/>
  <c r="P61" i="2"/>
  <c r="O61" i="2"/>
  <c r="N61" i="2"/>
  <c r="M61" i="2"/>
  <c r="AI58" i="2"/>
  <c r="AH58" i="2"/>
  <c r="AG58" i="2"/>
  <c r="AF58" i="2"/>
  <c r="AE58" i="2"/>
  <c r="Z58" i="2"/>
  <c r="Y58" i="2"/>
  <c r="X58" i="2"/>
  <c r="W58" i="2"/>
  <c r="V58" i="2"/>
  <c r="Q58" i="2"/>
  <c r="P58" i="2"/>
  <c r="O58" i="2"/>
  <c r="N58" i="2"/>
  <c r="M58" i="2"/>
  <c r="AI57" i="2"/>
  <c r="AH57" i="2"/>
  <c r="AG57" i="2"/>
  <c r="AF57" i="2"/>
  <c r="AE57" i="2"/>
  <c r="Z57" i="2"/>
  <c r="Y57" i="2"/>
  <c r="X57" i="2"/>
  <c r="W57" i="2"/>
  <c r="V57" i="2"/>
  <c r="Q57" i="2"/>
  <c r="P57" i="2"/>
  <c r="O57" i="2"/>
  <c r="N57" i="2"/>
  <c r="M57" i="2"/>
  <c r="AI55" i="2"/>
  <c r="AH55" i="2"/>
  <c r="AG55" i="2"/>
  <c r="AF55" i="2"/>
  <c r="AE55" i="2"/>
  <c r="Z55" i="2"/>
  <c r="Y55" i="2"/>
  <c r="X55" i="2"/>
  <c r="W55" i="2"/>
  <c r="V55" i="2"/>
  <c r="Q55" i="2"/>
  <c r="P55" i="2"/>
  <c r="O55" i="2"/>
  <c r="N55" i="2"/>
  <c r="M55" i="2"/>
  <c r="AI53" i="2"/>
  <c r="AH53" i="2"/>
  <c r="AG53" i="2"/>
  <c r="AF53" i="2"/>
  <c r="AE53" i="2"/>
  <c r="Z53" i="2"/>
  <c r="Y53" i="2"/>
  <c r="X53" i="2"/>
  <c r="W53" i="2"/>
  <c r="V53" i="2"/>
  <c r="Q53" i="2"/>
  <c r="P53" i="2"/>
  <c r="O53" i="2"/>
  <c r="N53" i="2"/>
  <c r="M53" i="2"/>
  <c r="AI51" i="2"/>
  <c r="AH51" i="2"/>
  <c r="AG51" i="2"/>
  <c r="AF51" i="2"/>
  <c r="AE51" i="2"/>
  <c r="Z51" i="2"/>
  <c r="Y51" i="2"/>
  <c r="X51" i="2"/>
  <c r="W51" i="2"/>
  <c r="V51" i="2"/>
  <c r="Q51" i="2"/>
  <c r="P51" i="2"/>
  <c r="O51" i="2"/>
  <c r="N51" i="2"/>
  <c r="M51" i="2"/>
  <c r="AI48" i="2"/>
  <c r="AH48" i="2"/>
  <c r="AG48" i="2"/>
  <c r="AF48" i="2"/>
  <c r="AE48" i="2"/>
  <c r="Z48" i="2"/>
  <c r="Y48" i="2"/>
  <c r="X48" i="2"/>
  <c r="W48" i="2"/>
  <c r="V48" i="2"/>
  <c r="Q48" i="2"/>
  <c r="P48" i="2"/>
  <c r="O48" i="2"/>
  <c r="N48" i="2"/>
  <c r="M48" i="2"/>
  <c r="AI47" i="2"/>
  <c r="AH47" i="2"/>
  <c r="AG47" i="2"/>
  <c r="AF47" i="2"/>
  <c r="AE47" i="2"/>
  <c r="Z47" i="2"/>
  <c r="Y47" i="2"/>
  <c r="X47" i="2"/>
  <c r="W47" i="2"/>
  <c r="V47" i="2"/>
  <c r="Q47" i="2"/>
  <c r="P47" i="2"/>
  <c r="O47" i="2"/>
  <c r="N47" i="2"/>
  <c r="M47" i="2"/>
  <c r="AI42" i="2"/>
  <c r="AH42" i="2"/>
  <c r="AG42" i="2"/>
  <c r="AF42" i="2"/>
  <c r="AE42" i="2"/>
  <c r="Z42" i="2"/>
  <c r="Y42" i="2"/>
  <c r="X42" i="2"/>
  <c r="W42" i="2"/>
  <c r="V42" i="2"/>
  <c r="AI41" i="2"/>
  <c r="AH41" i="2"/>
  <c r="AG41" i="2"/>
  <c r="AF41" i="2"/>
  <c r="AE41" i="2"/>
  <c r="Z41" i="2"/>
  <c r="Y41" i="2"/>
  <c r="X41" i="2"/>
  <c r="W41" i="2"/>
  <c r="V41" i="2"/>
  <c r="AI17" i="2"/>
  <c r="AH17" i="2"/>
  <c r="AG17" i="2"/>
  <c r="AF17" i="2"/>
  <c r="AE17" i="2"/>
  <c r="Z17" i="2"/>
  <c r="Y17" i="2"/>
  <c r="X17" i="2"/>
  <c r="W17" i="2"/>
  <c r="V17" i="2"/>
  <c r="Q17" i="2"/>
  <c r="P17" i="2"/>
  <c r="O17" i="2"/>
  <c r="N17" i="2"/>
  <c r="M17" i="2"/>
  <c r="AI32" i="2"/>
  <c r="AN32" i="2" s="1"/>
  <c r="AH32" i="2"/>
  <c r="AG32" i="2"/>
  <c r="AF32" i="2"/>
  <c r="AE32" i="2"/>
  <c r="Z32" i="2"/>
  <c r="Y32" i="2"/>
  <c r="X32" i="2"/>
  <c r="W32" i="2"/>
  <c r="V32" i="2"/>
  <c r="Q32" i="2"/>
  <c r="P32" i="2"/>
  <c r="O32" i="2"/>
  <c r="N32" i="2"/>
  <c r="M32" i="2"/>
  <c r="AI31" i="2"/>
  <c r="AH31" i="2"/>
  <c r="AG31" i="2"/>
  <c r="AF31" i="2"/>
  <c r="AE31" i="2"/>
  <c r="Z31" i="2"/>
  <c r="Y31" i="2"/>
  <c r="X31" i="2"/>
  <c r="W31" i="2"/>
  <c r="V31" i="2"/>
  <c r="Q31" i="2"/>
  <c r="P31" i="2"/>
  <c r="O31" i="2"/>
  <c r="N31" i="2"/>
  <c r="M31" i="2"/>
  <c r="AI30" i="2"/>
  <c r="AN30" i="2" s="1"/>
  <c r="AH30" i="2"/>
  <c r="AG30" i="2"/>
  <c r="AF30" i="2"/>
  <c r="AE30" i="2"/>
  <c r="Z30" i="2"/>
  <c r="Y30" i="2"/>
  <c r="X30" i="2"/>
  <c r="W30" i="2"/>
  <c r="V30" i="2"/>
  <c r="Q30" i="2"/>
  <c r="P30" i="2"/>
  <c r="O30" i="2"/>
  <c r="N30" i="2"/>
  <c r="M30" i="2"/>
  <c r="AI29" i="2"/>
  <c r="AH29" i="2"/>
  <c r="AG29" i="2"/>
  <c r="AF29" i="2"/>
  <c r="AE29" i="2"/>
  <c r="Z29" i="2"/>
  <c r="Y29" i="2"/>
  <c r="X29" i="2"/>
  <c r="W29" i="2"/>
  <c r="V29" i="2"/>
  <c r="Q29" i="2"/>
  <c r="P29" i="2"/>
  <c r="O29" i="2"/>
  <c r="N29" i="2"/>
  <c r="M29" i="2"/>
  <c r="AI28" i="2"/>
  <c r="AN28" i="2" s="1"/>
  <c r="AH28" i="2"/>
  <c r="AG28" i="2"/>
  <c r="AF28" i="2"/>
  <c r="AE28" i="2"/>
  <c r="Z28" i="2"/>
  <c r="Y28" i="2"/>
  <c r="X28" i="2"/>
  <c r="W28" i="2"/>
  <c r="V28" i="2"/>
  <c r="Q28" i="2"/>
  <c r="P28" i="2"/>
  <c r="O28" i="2"/>
  <c r="N28" i="2"/>
  <c r="M28" i="2"/>
  <c r="AI24" i="2"/>
  <c r="AH24" i="2"/>
  <c r="AG24" i="2"/>
  <c r="AF24" i="2"/>
  <c r="AE24" i="2"/>
  <c r="Z24" i="2"/>
  <c r="Y24" i="2"/>
  <c r="X24" i="2"/>
  <c r="W24" i="2"/>
  <c r="V24" i="2"/>
  <c r="Q24" i="2"/>
  <c r="P24" i="2"/>
  <c r="O24" i="2"/>
  <c r="N24" i="2"/>
  <c r="M24" i="2"/>
  <c r="AI23" i="2"/>
  <c r="AH23" i="2"/>
  <c r="AG23" i="2"/>
  <c r="AF23" i="2"/>
  <c r="AE23" i="2"/>
  <c r="Z23" i="2"/>
  <c r="Y23" i="2"/>
  <c r="X23" i="2"/>
  <c r="W23" i="2"/>
  <c r="V23" i="2"/>
  <c r="Q23" i="2"/>
  <c r="P23" i="2"/>
  <c r="O23" i="2"/>
  <c r="N23" i="2"/>
  <c r="M23" i="2"/>
  <c r="AI21" i="2"/>
  <c r="AH21" i="2"/>
  <c r="AG21" i="2"/>
  <c r="AF21" i="2"/>
  <c r="AE21" i="2"/>
  <c r="Z21" i="2"/>
  <c r="Y21" i="2"/>
  <c r="X21" i="2"/>
  <c r="W21" i="2"/>
  <c r="V21" i="2"/>
  <c r="Q21" i="2"/>
  <c r="P21" i="2"/>
  <c r="O21" i="2"/>
  <c r="N21" i="2"/>
  <c r="M21" i="2"/>
  <c r="AI13" i="2"/>
  <c r="AN13" i="2" s="1"/>
  <c r="AH13" i="2"/>
  <c r="AG13" i="2"/>
  <c r="AF13" i="2"/>
  <c r="AE13" i="2"/>
  <c r="Z13" i="2"/>
  <c r="Y13" i="2"/>
  <c r="X13" i="2"/>
  <c r="W13" i="2"/>
  <c r="V13" i="2"/>
  <c r="Q13" i="2"/>
  <c r="P13" i="2"/>
  <c r="O13" i="2"/>
  <c r="N13" i="2"/>
  <c r="M13" i="2"/>
  <c r="AI12" i="2"/>
  <c r="AN12" i="2" s="1"/>
  <c r="AH12" i="2"/>
  <c r="AG12" i="2"/>
  <c r="AF12" i="2"/>
  <c r="AE12" i="2"/>
  <c r="Z12" i="2"/>
  <c r="Y12" i="2"/>
  <c r="X12" i="2"/>
  <c r="W12" i="2"/>
  <c r="V12" i="2"/>
  <c r="Q12" i="2"/>
  <c r="P12" i="2"/>
  <c r="O12" i="2"/>
  <c r="N12" i="2"/>
  <c r="M12" i="2"/>
  <c r="AI11" i="2"/>
  <c r="AH11" i="2"/>
  <c r="AG11" i="2"/>
  <c r="AF11" i="2"/>
  <c r="AE11" i="2"/>
  <c r="Z11" i="2"/>
  <c r="Y11" i="2"/>
  <c r="X11" i="2"/>
  <c r="W11" i="2"/>
  <c r="V11" i="2"/>
  <c r="Q11" i="2"/>
  <c r="P11" i="2"/>
  <c r="O11" i="2"/>
  <c r="N11" i="2"/>
  <c r="M11" i="2"/>
  <c r="AI10" i="2"/>
  <c r="AH10" i="2"/>
  <c r="AG10" i="2"/>
  <c r="AF10" i="2"/>
  <c r="AE10" i="2"/>
  <c r="Z10" i="2"/>
  <c r="Y10" i="2"/>
  <c r="X10" i="2"/>
  <c r="W10" i="2"/>
  <c r="V10" i="2"/>
  <c r="Q10" i="2"/>
  <c r="P10" i="2"/>
  <c r="O10" i="2"/>
  <c r="N10" i="2"/>
  <c r="M10" i="2"/>
  <c r="AI9" i="2"/>
  <c r="AN9" i="2" s="1"/>
  <c r="AH9" i="2"/>
  <c r="AG9" i="2"/>
  <c r="AF9" i="2"/>
  <c r="AE9" i="2"/>
  <c r="Z9" i="2"/>
  <c r="Y9" i="2"/>
  <c r="X9" i="2"/>
  <c r="W9" i="2"/>
  <c r="V9" i="2"/>
  <c r="Q9" i="2"/>
  <c r="P9" i="2"/>
  <c r="O9" i="2"/>
  <c r="N9" i="2"/>
  <c r="M9" i="2"/>
  <c r="AI8" i="2"/>
  <c r="AH8" i="2"/>
  <c r="AG8" i="2"/>
  <c r="AF8" i="2"/>
  <c r="AE8" i="2"/>
  <c r="Z8" i="2"/>
  <c r="Y8" i="2"/>
  <c r="X8" i="2"/>
  <c r="W8" i="2"/>
  <c r="V8" i="2"/>
  <c r="Q8" i="2"/>
  <c r="P8" i="2"/>
  <c r="O8" i="2"/>
  <c r="N8" i="2"/>
  <c r="M8" i="2"/>
  <c r="AI7" i="2"/>
  <c r="AN7" i="2" s="1"/>
  <c r="AH7" i="2"/>
  <c r="AG7" i="2"/>
  <c r="AF7" i="2"/>
  <c r="AE7" i="2"/>
  <c r="Z7" i="2"/>
  <c r="Y7" i="2"/>
  <c r="X7" i="2"/>
  <c r="W7" i="2"/>
  <c r="V7" i="2"/>
  <c r="Q7" i="2"/>
  <c r="P7" i="2"/>
  <c r="O7" i="2"/>
  <c r="N7" i="2"/>
  <c r="M7" i="2"/>
  <c r="AI5" i="2"/>
  <c r="AH5" i="2"/>
  <c r="AG5" i="2"/>
  <c r="AF5" i="2"/>
  <c r="AE5" i="2"/>
  <c r="Z5" i="2"/>
  <c r="Y5" i="2"/>
  <c r="X5" i="2"/>
  <c r="W5" i="2"/>
  <c r="V5" i="2"/>
  <c r="Q5" i="2"/>
  <c r="P5" i="2"/>
  <c r="O5" i="2"/>
  <c r="N5" i="2"/>
  <c r="M5" i="2"/>
  <c r="AI3" i="2"/>
  <c r="AH3" i="2"/>
  <c r="AG3" i="2"/>
  <c r="AF3" i="2"/>
  <c r="AE3" i="2"/>
  <c r="Z3" i="2"/>
  <c r="Y3" i="2"/>
  <c r="X3" i="2"/>
  <c r="W3" i="2"/>
  <c r="V3" i="2"/>
  <c r="Q3" i="2"/>
  <c r="P3" i="2"/>
  <c r="O3" i="2"/>
  <c r="N3" i="2"/>
  <c r="M3" i="2"/>
  <c r="AM24" i="4"/>
  <c r="AM19" i="4"/>
  <c r="AM16" i="4"/>
  <c r="AM8" i="4"/>
  <c r="AL32" i="3"/>
  <c r="AD32" i="3"/>
  <c r="U32" i="3"/>
  <c r="AL162" i="2"/>
  <c r="AD162" i="2"/>
  <c r="AN159" i="2"/>
  <c r="AL155" i="2"/>
  <c r="AD155" i="2"/>
  <c r="AL140" i="2"/>
  <c r="AD140" i="2"/>
  <c r="AL136" i="2"/>
  <c r="AD136" i="2"/>
  <c r="AL134" i="2"/>
  <c r="AD134" i="2"/>
  <c r="AL127" i="2"/>
  <c r="AD127" i="2"/>
  <c r="AL123" i="2"/>
  <c r="AD123" i="2"/>
  <c r="AL121" i="2"/>
  <c r="AD121" i="2"/>
  <c r="AL116" i="2"/>
  <c r="AD116" i="2"/>
  <c r="AL111" i="2"/>
  <c r="AD111" i="2"/>
  <c r="AL103" i="2"/>
  <c r="AD103" i="2"/>
  <c r="AL98" i="2"/>
  <c r="AD98" i="2"/>
  <c r="AL90" i="2"/>
  <c r="AD90" i="2"/>
  <c r="AL85" i="2"/>
  <c r="AD85" i="2"/>
  <c r="AL83" i="2"/>
  <c r="AD83" i="2"/>
  <c r="AL71" i="2"/>
  <c r="AD71" i="2"/>
  <c r="AL69" i="2"/>
  <c r="AD69" i="2"/>
  <c r="AL67" i="2"/>
  <c r="AD67" i="2"/>
  <c r="AL60" i="2"/>
  <c r="AD60" i="2"/>
  <c r="AL56" i="2"/>
  <c r="AD56" i="2"/>
  <c r="AL54" i="2"/>
  <c r="AD54" i="2"/>
  <c r="AL52" i="2"/>
  <c r="AD52" i="2"/>
  <c r="AL50" i="2"/>
  <c r="AD50" i="2"/>
  <c r="AL40" i="2"/>
  <c r="AD40" i="2"/>
  <c r="U40" i="2"/>
  <c r="AL6" i="2"/>
  <c r="AL4" i="2"/>
  <c r="H63" i="5" l="1"/>
  <c r="G4" i="5"/>
  <c r="H48" i="5"/>
  <c r="H59" i="5"/>
  <c r="H71" i="5"/>
  <c r="G33" i="5"/>
  <c r="H4" i="5"/>
  <c r="H15" i="5"/>
  <c r="G20" i="5"/>
  <c r="H26" i="5"/>
  <c r="G28" i="5"/>
  <c r="H34" i="5"/>
  <c r="G37" i="5"/>
  <c r="H39" i="5"/>
  <c r="G61" i="5"/>
  <c r="H70" i="5"/>
  <c r="G72" i="5"/>
  <c r="H9" i="5"/>
  <c r="H14" i="5"/>
  <c r="H19" i="5"/>
  <c r="H25" i="5"/>
  <c r="H33" i="5"/>
  <c r="H36" i="5"/>
  <c r="H8" i="5"/>
  <c r="H11" i="5"/>
  <c r="H31" i="5"/>
  <c r="H12" i="5"/>
  <c r="H21" i="5"/>
  <c r="H32" i="5"/>
  <c r="G42" i="5"/>
  <c r="H47" i="5"/>
  <c r="H49" i="5"/>
  <c r="G54" i="5"/>
  <c r="H55" i="5"/>
  <c r="H57" i="5"/>
  <c r="H58" i="5"/>
  <c r="H60" i="5"/>
  <c r="G63" i="5"/>
  <c r="H66" i="5"/>
  <c r="H67" i="5"/>
  <c r="G25" i="5"/>
  <c r="G15" i="5"/>
  <c r="H40" i="5"/>
  <c r="G14" i="5"/>
  <c r="H54" i="5"/>
  <c r="H3" i="5"/>
  <c r="G11" i="5"/>
  <c r="H24" i="5"/>
  <c r="H27" i="5"/>
  <c r="G31" i="5"/>
  <c r="H20" i="5"/>
  <c r="G34" i="5"/>
  <c r="H42" i="5"/>
  <c r="G67" i="5"/>
  <c r="G9" i="5"/>
  <c r="G48" i="5"/>
  <c r="H56" i="5"/>
  <c r="G59" i="5"/>
  <c r="G71" i="5"/>
  <c r="G8" i="5"/>
  <c r="H28" i="5"/>
  <c r="G26" i="5"/>
  <c r="H37" i="5"/>
  <c r="G57" i="5"/>
  <c r="H13" i="5"/>
  <c r="H18" i="5"/>
  <c r="H35" i="5"/>
  <c r="G39" i="5"/>
  <c r="H41" i="5"/>
  <c r="G47" i="5"/>
  <c r="H51" i="5"/>
  <c r="G55" i="5"/>
  <c r="G58" i="5"/>
  <c r="H61" i="5"/>
  <c r="G70" i="5"/>
  <c r="H72" i="5"/>
  <c r="P25" i="2"/>
  <c r="AG97" i="2"/>
  <c r="I108" i="2"/>
  <c r="I142" i="2"/>
  <c r="J146" i="2"/>
  <c r="AN94" i="2"/>
  <c r="AN135" i="2"/>
  <c r="AN156" i="2"/>
  <c r="V97" i="2"/>
  <c r="AH97" i="2"/>
  <c r="AF66" i="2"/>
  <c r="AE102" i="2"/>
  <c r="AF97" i="2"/>
  <c r="AK30" i="3"/>
  <c r="AN157" i="2"/>
  <c r="X97" i="2"/>
  <c r="Y97" i="2"/>
  <c r="Z97" i="2"/>
  <c r="M25" i="2"/>
  <c r="O25" i="2"/>
  <c r="N25" i="2"/>
  <c r="Q25" i="2"/>
  <c r="AA94" i="2"/>
  <c r="AA108" i="2"/>
  <c r="Z59" i="2"/>
  <c r="AC108" i="2"/>
  <c r="D102" i="2"/>
  <c r="AD108" i="2"/>
  <c r="M19" i="2"/>
  <c r="X89" i="2"/>
  <c r="AI126" i="2"/>
  <c r="AL94" i="2"/>
  <c r="AJ108" i="2"/>
  <c r="W97" i="2"/>
  <c r="AN108" i="2"/>
  <c r="D110" i="2"/>
  <c r="AE97" i="2"/>
  <c r="AD94" i="2"/>
  <c r="AI97" i="2"/>
  <c r="I6" i="4"/>
  <c r="L6" i="4" s="1"/>
  <c r="K6" i="4"/>
  <c r="J6" i="4"/>
  <c r="K28" i="4"/>
  <c r="AN28" i="4"/>
  <c r="AN7" i="4"/>
  <c r="AJ15" i="4"/>
  <c r="AC19" i="4"/>
  <c r="AN19" i="4"/>
  <c r="AC8" i="4"/>
  <c r="AC27" i="4"/>
  <c r="AD27" i="4" s="1"/>
  <c r="AJ7" i="4"/>
  <c r="AA28" i="4"/>
  <c r="AN18" i="4"/>
  <c r="AB6" i="4"/>
  <c r="AA7" i="4"/>
  <c r="AA34" i="4"/>
  <c r="AJ34" i="4"/>
  <c r="AA24" i="4"/>
  <c r="AA6" i="4"/>
  <c r="AJ6" i="4"/>
  <c r="AM6" i="4" s="1"/>
  <c r="AK27" i="4"/>
  <c r="AL27" i="4" s="1"/>
  <c r="AA8" i="4"/>
  <c r="AC18" i="4"/>
  <c r="AD18" i="4" s="1"/>
  <c r="AD6" i="4"/>
  <c r="AC15" i="4"/>
  <c r="AD19" i="4"/>
  <c r="AC34" i="4"/>
  <c r="AD34" i="4" s="1"/>
  <c r="AN24" i="4"/>
  <c r="AK34" i="4"/>
  <c r="AL34" i="4" s="1"/>
  <c r="AK15" i="4"/>
  <c r="AL15" i="4" s="1"/>
  <c r="AB34" i="4"/>
  <c r="AN15" i="4"/>
  <c r="AB8" i="4"/>
  <c r="AL7" i="4"/>
  <c r="AC24" i="4"/>
  <c r="AJ28" i="4"/>
  <c r="Y25" i="3"/>
  <c r="AN18" i="3"/>
  <c r="W25" i="3"/>
  <c r="O19" i="2"/>
  <c r="E97" i="2"/>
  <c r="H97" i="2"/>
  <c r="F97" i="2"/>
  <c r="G143" i="2"/>
  <c r="AC14" i="3"/>
  <c r="AD14" i="3" s="1"/>
  <c r="AB24" i="3"/>
  <c r="AH25" i="3"/>
  <c r="Y31" i="3"/>
  <c r="AJ36" i="3"/>
  <c r="AL13" i="3"/>
  <c r="V5" i="3"/>
  <c r="L13" i="3"/>
  <c r="I13" i="3"/>
  <c r="Z20" i="3"/>
  <c r="AN8" i="3"/>
  <c r="AD13" i="3"/>
  <c r="Y5" i="3"/>
  <c r="AJ10" i="3"/>
  <c r="AM10" i="3" s="1"/>
  <c r="AG31" i="3"/>
  <c r="AD30" i="3"/>
  <c r="AJ30" i="3"/>
  <c r="AM30" i="3" s="1"/>
  <c r="AA33" i="3"/>
  <c r="AN33" i="3"/>
  <c r="AA36" i="3"/>
  <c r="AN13" i="3"/>
  <c r="Q19" i="2"/>
  <c r="F19" i="2"/>
  <c r="U13" i="3"/>
  <c r="H19" i="2"/>
  <c r="AB13" i="3"/>
  <c r="AJ13" i="3"/>
  <c r="AA13" i="3"/>
  <c r="AC13" i="3"/>
  <c r="AK13" i="3"/>
  <c r="J13" i="3"/>
  <c r="R13" i="3"/>
  <c r="K13" i="3"/>
  <c r="S13" i="3"/>
  <c r="T13" i="3"/>
  <c r="W5" i="3"/>
  <c r="AF20" i="3"/>
  <c r="AG20" i="3"/>
  <c r="AJ28" i="3"/>
  <c r="AA29" i="3"/>
  <c r="AB33" i="3"/>
  <c r="W20" i="3"/>
  <c r="Y20" i="3"/>
  <c r="AG25" i="3"/>
  <c r="W31" i="3"/>
  <c r="AA10" i="3"/>
  <c r="X25" i="3"/>
  <c r="Z31" i="3"/>
  <c r="AN4" i="3"/>
  <c r="AJ9" i="3"/>
  <c r="AN19" i="3"/>
  <c r="AC33" i="3"/>
  <c r="AD33" i="3" s="1"/>
  <c r="AK33" i="3"/>
  <c r="AL33" i="3" s="1"/>
  <c r="I30" i="3"/>
  <c r="AB17" i="3"/>
  <c r="AH20" i="3"/>
  <c r="AF31" i="3"/>
  <c r="AF25" i="3"/>
  <c r="AC30" i="3"/>
  <c r="AA24" i="3"/>
  <c r="AE20" i="3"/>
  <c r="AA30" i="3"/>
  <c r="AK36" i="3"/>
  <c r="AL36" i="3" s="1"/>
  <c r="AH5" i="3"/>
  <c r="AN9" i="3"/>
  <c r="AL30" i="3"/>
  <c r="K18" i="3"/>
  <c r="L18" i="3" s="1"/>
  <c r="E31" i="3"/>
  <c r="H5" i="3"/>
  <c r="Z5" i="3"/>
  <c r="X20" i="3"/>
  <c r="J3" i="3"/>
  <c r="M97" i="2"/>
  <c r="S108" i="2"/>
  <c r="N97" i="2"/>
  <c r="O97" i="2"/>
  <c r="P97" i="2"/>
  <c r="Q97" i="2"/>
  <c r="T108" i="2"/>
  <c r="R108" i="2"/>
  <c r="U94" i="2"/>
  <c r="U108" i="2"/>
  <c r="AL108" i="2"/>
  <c r="AK108" i="2"/>
  <c r="AB108" i="2"/>
  <c r="R94" i="2"/>
  <c r="S94" i="2"/>
  <c r="T94" i="2"/>
  <c r="AB94" i="2"/>
  <c r="AJ94" i="2"/>
  <c r="AC94" i="2"/>
  <c r="AK94" i="2"/>
  <c r="K108" i="2"/>
  <c r="L108" i="2"/>
  <c r="J108" i="2"/>
  <c r="E89" i="2"/>
  <c r="H148" i="2"/>
  <c r="P19" i="2"/>
  <c r="AG143" i="2"/>
  <c r="W148" i="2"/>
  <c r="AI148" i="2"/>
  <c r="E25" i="2"/>
  <c r="H25" i="2"/>
  <c r="L94" i="2"/>
  <c r="I94" i="2"/>
  <c r="J94" i="2"/>
  <c r="K94" i="2"/>
  <c r="D25" i="2"/>
  <c r="G59" i="2"/>
  <c r="X126" i="2"/>
  <c r="AE143" i="2"/>
  <c r="AG148" i="2"/>
  <c r="AF143" i="2"/>
  <c r="AH148" i="2"/>
  <c r="Y154" i="2"/>
  <c r="X148" i="2"/>
  <c r="AN163" i="2"/>
  <c r="Q89" i="2"/>
  <c r="N19" i="2"/>
  <c r="D19" i="2"/>
  <c r="U8" i="4"/>
  <c r="E19" i="2"/>
  <c r="N89" i="2"/>
  <c r="S89" i="2" s="1"/>
  <c r="O89" i="2"/>
  <c r="M89" i="2"/>
  <c r="P89" i="2"/>
  <c r="G19" i="2"/>
  <c r="Q31" i="3"/>
  <c r="G25" i="2"/>
  <c r="D25" i="3"/>
  <c r="F20" i="3"/>
  <c r="K30" i="3"/>
  <c r="L30" i="3" s="1"/>
  <c r="E20" i="3"/>
  <c r="H20" i="3"/>
  <c r="I33" i="3"/>
  <c r="I34" i="4"/>
  <c r="J18" i="3"/>
  <c r="K23" i="3"/>
  <c r="H126" i="2"/>
  <c r="F25" i="2"/>
  <c r="J8" i="3"/>
  <c r="J36" i="3"/>
  <c r="E133" i="2"/>
  <c r="F143" i="2"/>
  <c r="E115" i="2"/>
  <c r="G39" i="2"/>
  <c r="AN146" i="2"/>
  <c r="E39" i="2"/>
  <c r="H39" i="2"/>
  <c r="Z143" i="2"/>
  <c r="D39" i="2"/>
  <c r="F39" i="2"/>
  <c r="N39" i="2"/>
  <c r="R38" i="2"/>
  <c r="Z49" i="2"/>
  <c r="AE161" i="2"/>
  <c r="Z126" i="2"/>
  <c r="AC106" i="2"/>
  <c r="AD106" i="2" s="1"/>
  <c r="AE126" i="2"/>
  <c r="AN51" i="2"/>
  <c r="AN131" i="2"/>
  <c r="G133" i="2"/>
  <c r="H102" i="2"/>
  <c r="Q39" i="2"/>
  <c r="M39" i="2"/>
  <c r="O39" i="2"/>
  <c r="I18" i="2"/>
  <c r="U35" i="2"/>
  <c r="P39" i="2"/>
  <c r="AK146" i="2"/>
  <c r="AL146" i="2" s="1"/>
  <c r="AK147" i="2"/>
  <c r="AL147" i="2" s="1"/>
  <c r="AC152" i="2"/>
  <c r="AD152" i="2" s="1"/>
  <c r="AA153" i="2"/>
  <c r="AN153" i="2"/>
  <c r="AK160" i="2"/>
  <c r="AL160" i="2" s="1"/>
  <c r="AC133" i="2"/>
  <c r="AD133" i="2" s="1"/>
  <c r="AN133" i="2"/>
  <c r="AN124" i="2"/>
  <c r="AF49" i="2"/>
  <c r="V126" i="2"/>
  <c r="AA125" i="2"/>
  <c r="AA152" i="2"/>
  <c r="R18" i="2"/>
  <c r="K18" i="2"/>
  <c r="L18" i="2" s="1"/>
  <c r="U27" i="2"/>
  <c r="J18" i="2"/>
  <c r="U38" i="2"/>
  <c r="U41" i="2"/>
  <c r="U42" i="2"/>
  <c r="AN160" i="2"/>
  <c r="F49" i="2"/>
  <c r="F66" i="2"/>
  <c r="F139" i="2"/>
  <c r="U37" i="2"/>
  <c r="R42" i="2"/>
  <c r="T42" i="2"/>
  <c r="S42" i="2"/>
  <c r="Q43" i="2"/>
  <c r="R41" i="2"/>
  <c r="S41" i="2"/>
  <c r="T41" i="2"/>
  <c r="T38" i="2"/>
  <c r="S38" i="2"/>
  <c r="R37" i="2"/>
  <c r="S37" i="2"/>
  <c r="T37" i="2"/>
  <c r="R35" i="2"/>
  <c r="S35" i="2"/>
  <c r="T35" i="2"/>
  <c r="R27" i="2"/>
  <c r="S27" i="2"/>
  <c r="T27" i="2"/>
  <c r="T18" i="2"/>
  <c r="U18" i="2"/>
  <c r="S18" i="2"/>
  <c r="Q25" i="3"/>
  <c r="R19" i="3"/>
  <c r="U7" i="4"/>
  <c r="T34" i="4"/>
  <c r="M20" i="3"/>
  <c r="U34" i="4"/>
  <c r="U16" i="4"/>
  <c r="P49" i="2"/>
  <c r="U19" i="4"/>
  <c r="U27" i="4"/>
  <c r="S34" i="4"/>
  <c r="Q20" i="3"/>
  <c r="N49" i="2"/>
  <c r="Q5" i="3"/>
  <c r="M31" i="3"/>
  <c r="X49" i="2"/>
  <c r="M49" i="2"/>
  <c r="Y49" i="2"/>
  <c r="O49" i="2"/>
  <c r="AE43" i="2"/>
  <c r="Q49" i="2"/>
  <c r="AG49" i="2"/>
  <c r="V49" i="2"/>
  <c r="AH49" i="2"/>
  <c r="L37" i="2"/>
  <c r="I38" i="2"/>
  <c r="K38" i="2"/>
  <c r="L38" i="2"/>
  <c r="J38" i="2"/>
  <c r="AE115" i="2"/>
  <c r="AG122" i="2"/>
  <c r="AK119" i="2"/>
  <c r="AL119" i="2" s="1"/>
  <c r="AC120" i="2"/>
  <c r="AD120" i="2" s="1"/>
  <c r="AF126" i="2"/>
  <c r="AK131" i="2"/>
  <c r="AL131" i="2" s="1"/>
  <c r="AJ135" i="2"/>
  <c r="AD138" i="2"/>
  <c r="AK139" i="2"/>
  <c r="AL139" i="2" s="1"/>
  <c r="AK141" i="2"/>
  <c r="AL141" i="2" s="1"/>
  <c r="AI143" i="2"/>
  <c r="AN143" i="2" s="1"/>
  <c r="AC147" i="2"/>
  <c r="AD147" i="2" s="1"/>
  <c r="AB151" i="2"/>
  <c r="AK156" i="2"/>
  <c r="AL156" i="2" s="1"/>
  <c r="AK157" i="2"/>
  <c r="AL157" i="2" s="1"/>
  <c r="AC159" i="2"/>
  <c r="AD159" i="2" s="1"/>
  <c r="AN125" i="2"/>
  <c r="AJ113" i="2"/>
  <c r="AA139" i="2"/>
  <c r="Q154" i="2"/>
  <c r="AK163" i="2"/>
  <c r="AL163" i="2" s="1"/>
  <c r="AJ132" i="2"/>
  <c r="AM132" i="2" s="1"/>
  <c r="AC135" i="2"/>
  <c r="AD135" i="2" s="1"/>
  <c r="L35" i="2"/>
  <c r="AF115" i="2"/>
  <c r="AB118" i="2"/>
  <c r="AC131" i="2"/>
  <c r="AD131" i="2" s="1"/>
  <c r="I37" i="2"/>
  <c r="J37" i="2"/>
  <c r="K37" i="2"/>
  <c r="X161" i="2"/>
  <c r="AC151" i="2"/>
  <c r="AD151" i="2" s="1"/>
  <c r="AJ142" i="2"/>
  <c r="AA156" i="2"/>
  <c r="AJ163" i="2"/>
  <c r="Z66" i="2"/>
  <c r="F133" i="2"/>
  <c r="AN147" i="2"/>
  <c r="I35" i="2"/>
  <c r="J35" i="2"/>
  <c r="K35" i="2"/>
  <c r="I27" i="2"/>
  <c r="J27" i="2"/>
  <c r="K27" i="2"/>
  <c r="L27" i="2" s="1"/>
  <c r="AL12" i="2"/>
  <c r="AA23" i="2"/>
  <c r="AC41" i="2"/>
  <c r="AD41" i="2" s="1"/>
  <c r="AK57" i="2"/>
  <c r="AL57" i="2" s="1"/>
  <c r="AB64" i="2"/>
  <c r="AK75" i="2"/>
  <c r="AL75" i="2" s="1"/>
  <c r="AA78" i="2"/>
  <c r="AA86" i="2"/>
  <c r="AK96" i="2"/>
  <c r="AL96" i="2" s="1"/>
  <c r="AA101" i="2"/>
  <c r="AN104" i="2"/>
  <c r="AJ109" i="2"/>
  <c r="AN117" i="2"/>
  <c r="AC124" i="2"/>
  <c r="AD124" i="2" s="1"/>
  <c r="AA133" i="2"/>
  <c r="AN64" i="2"/>
  <c r="W102" i="2"/>
  <c r="AN101" i="2"/>
  <c r="W115" i="2"/>
  <c r="AN114" i="2"/>
  <c r="Y115" i="2"/>
  <c r="AA132" i="2"/>
  <c r="AJ133" i="2"/>
  <c r="AC137" i="2"/>
  <c r="AD137" i="2" s="1"/>
  <c r="AA141" i="2"/>
  <c r="AB142" i="2"/>
  <c r="AK152" i="2"/>
  <c r="AL152" i="2" s="1"/>
  <c r="AK153" i="2"/>
  <c r="AL153" i="2" s="1"/>
  <c r="W161" i="2"/>
  <c r="AI161" i="2"/>
  <c r="K147" i="2"/>
  <c r="L147" i="2" s="1"/>
  <c r="J160" i="2"/>
  <c r="AB100" i="2"/>
  <c r="W126" i="2"/>
  <c r="AC114" i="2"/>
  <c r="AD114" i="2" s="1"/>
  <c r="AA117" i="2"/>
  <c r="AF122" i="2"/>
  <c r="Y126" i="2"/>
  <c r="AL132" i="2"/>
  <c r="AA151" i="2"/>
  <c r="AF161" i="2"/>
  <c r="AK159" i="2"/>
  <c r="AL159" i="2" s="1"/>
  <c r="AA163" i="2"/>
  <c r="AB158" i="2"/>
  <c r="AC132" i="2"/>
  <c r="AB132" i="2"/>
  <c r="AB120" i="2"/>
  <c r="AD132" i="2"/>
  <c r="Z154" i="2"/>
  <c r="AA159" i="2"/>
  <c r="Z102" i="2"/>
  <c r="AA138" i="2"/>
  <c r="AA146" i="2"/>
  <c r="V143" i="2"/>
  <c r="AC141" i="2"/>
  <c r="AD141" i="2" s="1"/>
  <c r="AF154" i="2"/>
  <c r="AG66" i="2"/>
  <c r="AC142" i="2"/>
  <c r="AD142" i="2" s="1"/>
  <c r="AC146" i="2"/>
  <c r="AD146" i="2" s="1"/>
  <c r="AB141" i="2"/>
  <c r="AJ119" i="2"/>
  <c r="AG161" i="2"/>
  <c r="AJ156" i="2"/>
  <c r="AB125" i="2"/>
  <c r="AD112" i="2"/>
  <c r="AJ152" i="2"/>
  <c r="AB113" i="2"/>
  <c r="AA137" i="2"/>
  <c r="AJ139" i="2"/>
  <c r="AJ153" i="2"/>
  <c r="AA76" i="2"/>
  <c r="AA112" i="2"/>
  <c r="AI154" i="2"/>
  <c r="AB137" i="2"/>
  <c r="AN58" i="2"/>
  <c r="AA142" i="2"/>
  <c r="F115" i="2"/>
  <c r="AA9" i="2"/>
  <c r="AK17" i="2"/>
  <c r="AH43" i="2"/>
  <c r="AJ64" i="2"/>
  <c r="AL76" i="2"/>
  <c r="AA80" i="2"/>
  <c r="AB81" i="2"/>
  <c r="AH89" i="2"/>
  <c r="W89" i="2"/>
  <c r="AA91" i="2"/>
  <c r="AN95" i="2"/>
  <c r="AF102" i="2"/>
  <c r="Z110" i="2"/>
  <c r="AC61" i="2"/>
  <c r="AD61" i="2" s="1"/>
  <c r="AC77" i="2"/>
  <c r="AD77" i="2" s="1"/>
  <c r="AN81" i="2"/>
  <c r="AA84" i="2"/>
  <c r="AN91" i="2"/>
  <c r="AJ95" i="2"/>
  <c r="AJ107" i="2"/>
  <c r="AH115" i="2"/>
  <c r="AA32" i="2"/>
  <c r="AK91" i="2"/>
  <c r="AL91" i="2" s="1"/>
  <c r="AC163" i="2"/>
  <c r="AD163" i="2" s="1"/>
  <c r="AK158" i="2"/>
  <c r="AL158" i="2" s="1"/>
  <c r="AD76" i="2"/>
  <c r="AA55" i="2"/>
  <c r="AH110" i="2"/>
  <c r="AE122" i="2"/>
  <c r="X115" i="2"/>
  <c r="AK120" i="2"/>
  <c r="AL120" i="2" s="1"/>
  <c r="AK137" i="2"/>
  <c r="AL137" i="2" s="1"/>
  <c r="AJ141" i="2"/>
  <c r="AA147" i="2"/>
  <c r="AN151" i="2"/>
  <c r="AB160" i="2"/>
  <c r="AB163" i="2"/>
  <c r="V102" i="2"/>
  <c r="Z115" i="2"/>
  <c r="J30" i="2"/>
  <c r="AA61" i="2"/>
  <c r="Y89" i="2"/>
  <c r="AB13" i="2"/>
  <c r="W59" i="2"/>
  <c r="Z89" i="2"/>
  <c r="AN84" i="2"/>
  <c r="AN100" i="2"/>
  <c r="AC117" i="2"/>
  <c r="AJ125" i="2"/>
  <c r="AA41" i="2"/>
  <c r="AB124" i="2"/>
  <c r="AC125" i="2"/>
  <c r="AD125" i="2" s="1"/>
  <c r="AB133" i="2"/>
  <c r="AJ146" i="2"/>
  <c r="AJ147" i="2"/>
  <c r="AK151" i="2"/>
  <c r="AL151" i="2" s="1"/>
  <c r="AB152" i="2"/>
  <c r="AH154" i="2"/>
  <c r="Z161" i="2"/>
  <c r="AJ159" i="2"/>
  <c r="AJ160" i="2"/>
  <c r="AA107" i="2"/>
  <c r="AK86" i="2"/>
  <c r="AL86" i="2" s="1"/>
  <c r="AB23" i="2"/>
  <c r="AB101" i="2"/>
  <c r="AN23" i="2"/>
  <c r="AN41" i="2"/>
  <c r="W66" i="2"/>
  <c r="W82" i="2"/>
  <c r="AH102" i="2"/>
  <c r="AD86" i="2"/>
  <c r="AK106" i="2"/>
  <c r="AL106" i="2" s="1"/>
  <c r="AC112" i="2"/>
  <c r="AN113" i="2"/>
  <c r="AH33" i="2"/>
  <c r="AH44" i="2" s="1"/>
  <c r="AA118" i="2"/>
  <c r="AK104" i="2"/>
  <c r="AL104" i="2" s="1"/>
  <c r="X122" i="2"/>
  <c r="AH66" i="2"/>
  <c r="Y43" i="2"/>
  <c r="N43" i="2"/>
  <c r="Z43" i="2"/>
  <c r="AH59" i="2"/>
  <c r="AI59" i="2"/>
  <c r="AN59" i="2" s="1"/>
  <c r="AJ118" i="2"/>
  <c r="AK79" i="2"/>
  <c r="AL79" i="2" s="1"/>
  <c r="AC107" i="2"/>
  <c r="AD107" i="2" s="1"/>
  <c r="AC91" i="2"/>
  <c r="AD91" i="2" s="1"/>
  <c r="AB96" i="2"/>
  <c r="Y102" i="2"/>
  <c r="AF110" i="2"/>
  <c r="AB157" i="2"/>
  <c r="V161" i="2"/>
  <c r="AA7" i="2"/>
  <c r="AC7" i="2"/>
  <c r="AD7" i="2" s="1"/>
  <c r="AJ75" i="2"/>
  <c r="AE110" i="2"/>
  <c r="AC23" i="2"/>
  <c r="AD23" i="2" s="1"/>
  <c r="AJ76" i="2"/>
  <c r="AM76" i="2" s="1"/>
  <c r="AB3" i="2"/>
  <c r="AB11" i="2"/>
  <c r="AN11" i="2"/>
  <c r="Y14" i="2"/>
  <c r="AA30" i="2"/>
  <c r="AB32" i="2"/>
  <c r="AC51" i="2"/>
  <c r="AD51" i="2" s="1"/>
  <c r="AC55" i="2"/>
  <c r="AD55" i="2" s="1"/>
  <c r="AC57" i="2"/>
  <c r="AD57" i="2" s="1"/>
  <c r="AC58" i="2"/>
  <c r="AD58" i="2" s="1"/>
  <c r="AK68" i="2"/>
  <c r="AL68" i="2" s="1"/>
  <c r="AA70" i="2"/>
  <c r="AK70" i="2"/>
  <c r="AL70" i="2" s="1"/>
  <c r="AC72" i="2"/>
  <c r="AD72" i="2" s="1"/>
  <c r="AB77" i="2"/>
  <c r="AK78" i="2"/>
  <c r="AL78" i="2" s="1"/>
  <c r="AK81" i="2"/>
  <c r="AL81" i="2" s="1"/>
  <c r="AE89" i="2"/>
  <c r="AK88" i="2"/>
  <c r="AL88" i="2" s="1"/>
  <c r="AN142" i="2"/>
  <c r="AK142" i="2"/>
  <c r="AL142" i="2" s="1"/>
  <c r="AA158" i="2"/>
  <c r="AC158" i="2"/>
  <c r="AD158" i="2" s="1"/>
  <c r="AA160" i="2"/>
  <c r="AJ137" i="2"/>
  <c r="AJ120" i="2"/>
  <c r="AJ91" i="2"/>
  <c r="AJ79" i="2"/>
  <c r="AJ106" i="2"/>
  <c r="AK114" i="2"/>
  <c r="AL114" i="2" s="1"/>
  <c r="AC118" i="2"/>
  <c r="AD118" i="2" s="1"/>
  <c r="AH143" i="2"/>
  <c r="AA157" i="2"/>
  <c r="AH14" i="2"/>
  <c r="AB28" i="2"/>
  <c r="AB9" i="2"/>
  <c r="V154" i="2"/>
  <c r="AB147" i="2"/>
  <c r="AK125" i="2"/>
  <c r="AL125" i="2" s="1"/>
  <c r="AK76" i="2"/>
  <c r="AJ96" i="2"/>
  <c r="AB51" i="2"/>
  <c r="X59" i="2"/>
  <c r="AK109" i="2"/>
  <c r="AL109" i="2" s="1"/>
  <c r="AA124" i="2"/>
  <c r="W143" i="2"/>
  <c r="AC157" i="2"/>
  <c r="AD157" i="2" s="1"/>
  <c r="AG154" i="2"/>
  <c r="AJ151" i="2"/>
  <c r="AC153" i="2"/>
  <c r="AD153" i="2" s="1"/>
  <c r="AB153" i="2"/>
  <c r="AF148" i="2"/>
  <c r="Y161" i="2"/>
  <c r="AJ158" i="2"/>
  <c r="E59" i="2"/>
  <c r="I53" i="2"/>
  <c r="H59" i="2"/>
  <c r="K114" i="2"/>
  <c r="L114" i="2" s="1"/>
  <c r="AK132" i="2"/>
  <c r="AK135" i="2"/>
  <c r="AL135" i="2" s="1"/>
  <c r="X154" i="2"/>
  <c r="AB159" i="2"/>
  <c r="G102" i="2"/>
  <c r="G115" i="2"/>
  <c r="AB131" i="2"/>
  <c r="AB135" i="2"/>
  <c r="AC139" i="2"/>
  <c r="AD139" i="2" s="1"/>
  <c r="Y148" i="2"/>
  <c r="O154" i="2"/>
  <c r="AE154" i="2"/>
  <c r="Y33" i="2"/>
  <c r="AL17" i="2"/>
  <c r="AF43" i="2"/>
  <c r="AA48" i="2"/>
  <c r="M59" i="2"/>
  <c r="Y59" i="2"/>
  <c r="AJ65" i="2"/>
  <c r="AC68" i="2"/>
  <c r="AD68" i="2" s="1"/>
  <c r="Y82" i="2"/>
  <c r="AC80" i="2"/>
  <c r="AD80" i="2" s="1"/>
  <c r="AF89" i="2"/>
  <c r="AB88" i="2"/>
  <c r="AK100" i="2"/>
  <c r="AL100" i="2" s="1"/>
  <c r="AG110" i="2"/>
  <c r="AA42" i="2"/>
  <c r="AN47" i="2"/>
  <c r="AN55" i="2"/>
  <c r="AC65" i="2"/>
  <c r="AD65" i="2" s="1"/>
  <c r="AN68" i="2"/>
  <c r="AC70" i="2"/>
  <c r="AD70" i="2" s="1"/>
  <c r="Z82" i="2"/>
  <c r="AN82" i="2" s="1"/>
  <c r="AB79" i="2"/>
  <c r="AC81" i="2"/>
  <c r="AD81" i="2" s="1"/>
  <c r="AJ82" i="2"/>
  <c r="AG89" i="2"/>
  <c r="AN96" i="2"/>
  <c r="AJ99" i="2"/>
  <c r="AJ101" i="2"/>
  <c r="AC104" i="2"/>
  <c r="AD104" i="2" s="1"/>
  <c r="AN105" i="2"/>
  <c r="Y110" i="2"/>
  <c r="AB109" i="2"/>
  <c r="AJ112" i="2"/>
  <c r="AM112" i="2" s="1"/>
  <c r="AK113" i="2"/>
  <c r="AL113" i="2" s="1"/>
  <c r="AB117" i="2"/>
  <c r="AJ117" i="2"/>
  <c r="AI122" i="2"/>
  <c r="AB119" i="2"/>
  <c r="AA120" i="2"/>
  <c r="AK124" i="2"/>
  <c r="AL124" i="2" s="1"/>
  <c r="AA131" i="2"/>
  <c r="AA135" i="2"/>
  <c r="AB138" i="2"/>
  <c r="AB139" i="2"/>
  <c r="X143" i="2"/>
  <c r="Z148" i="2"/>
  <c r="AN148" i="2" s="1"/>
  <c r="AC156" i="2"/>
  <c r="AD156" i="2" s="1"/>
  <c r="E148" i="2"/>
  <c r="F5" i="3"/>
  <c r="H115" i="2"/>
  <c r="E66" i="2"/>
  <c r="E139" i="2"/>
  <c r="I36" i="3"/>
  <c r="J163" i="2"/>
  <c r="E102" i="2"/>
  <c r="K112" i="2"/>
  <c r="L112" i="2" s="1"/>
  <c r="E126" i="2"/>
  <c r="V14" i="2"/>
  <c r="AI49" i="2"/>
  <c r="AJ42" i="2"/>
  <c r="AB78" i="2"/>
  <c r="AC78" i="2"/>
  <c r="AD78" i="2" s="1"/>
  <c r="V33" i="2"/>
  <c r="AJ72" i="2"/>
  <c r="AG115" i="2"/>
  <c r="AA96" i="2"/>
  <c r="AK107" i="2"/>
  <c r="AL107" i="2" s="1"/>
  <c r="AB106" i="2"/>
  <c r="AJ81" i="2"/>
  <c r="AL112" i="2"/>
  <c r="AJ70" i="2"/>
  <c r="AB68" i="2"/>
  <c r="AB65" i="2"/>
  <c r="AK12" i="2"/>
  <c r="AA51" i="2"/>
  <c r="AC64" i="2"/>
  <c r="AD64" i="2" s="1"/>
  <c r="AB72" i="2"/>
  <c r="AB80" i="2"/>
  <c r="AK95" i="2"/>
  <c r="AL95" i="2" s="1"/>
  <c r="AI102" i="2"/>
  <c r="AC79" i="2"/>
  <c r="AD79" i="2" s="1"/>
  <c r="AK99" i="2"/>
  <c r="AL99" i="2" s="1"/>
  <c r="AJ86" i="2"/>
  <c r="AB55" i="2"/>
  <c r="AA75" i="2"/>
  <c r="V66" i="2"/>
  <c r="AA109" i="2"/>
  <c r="AB7" i="2"/>
  <c r="AA79" i="2"/>
  <c r="AK82" i="2"/>
  <c r="AL82" i="2" s="1"/>
  <c r="AJ68" i="2"/>
  <c r="AA68" i="2"/>
  <c r="AA13" i="2"/>
  <c r="V43" i="2"/>
  <c r="AB41" i="2"/>
  <c r="AC113" i="2"/>
  <c r="AD113" i="2" s="1"/>
  <c r="AA113" i="2"/>
  <c r="AC99" i="2"/>
  <c r="AD99" i="2" s="1"/>
  <c r="AJ104" i="2"/>
  <c r="AC30" i="2"/>
  <c r="AD30" i="2" s="1"/>
  <c r="AI43" i="2"/>
  <c r="AK72" i="2"/>
  <c r="AL72" i="2" s="1"/>
  <c r="AK41" i="2"/>
  <c r="AL41" i="2" s="1"/>
  <c r="AE66" i="2"/>
  <c r="AK64" i="2"/>
  <c r="AL64" i="2" s="1"/>
  <c r="AK65" i="2"/>
  <c r="AL65" i="2" s="1"/>
  <c r="AB70" i="2"/>
  <c r="AA72" i="2"/>
  <c r="X82" i="2"/>
  <c r="AC75" i="2"/>
  <c r="AD75" i="2" s="1"/>
  <c r="AJ78" i="2"/>
  <c r="AA81" i="2"/>
  <c r="AK87" i="2"/>
  <c r="AL87" i="2" s="1"/>
  <c r="AJ87" i="2"/>
  <c r="AB91" i="2"/>
  <c r="AC95" i="2"/>
  <c r="AD95" i="2" s="1"/>
  <c r="AK101" i="2"/>
  <c r="AL101" i="2" s="1"/>
  <c r="AK105" i="2"/>
  <c r="AL105" i="2" s="1"/>
  <c r="AA106" i="2"/>
  <c r="AJ114" i="2"/>
  <c r="AC119" i="2"/>
  <c r="AD119" i="2" s="1"/>
  <c r="AC11" i="2"/>
  <c r="AA11" i="2"/>
  <c r="AB47" i="2"/>
  <c r="AA47" i="2"/>
  <c r="AK61" i="2"/>
  <c r="AL61" i="2" s="1"/>
  <c r="AJ84" i="2"/>
  <c r="AA99" i="2"/>
  <c r="AN99" i="2"/>
  <c r="AJ100" i="2"/>
  <c r="AC105" i="2"/>
  <c r="AD105" i="2" s="1"/>
  <c r="AB105" i="2"/>
  <c r="AN106" i="2"/>
  <c r="AD117" i="2"/>
  <c r="V122" i="2"/>
  <c r="AH122" i="2"/>
  <c r="AK117" i="2"/>
  <c r="AL117" i="2" s="1"/>
  <c r="AN118" i="2"/>
  <c r="AK118" i="2"/>
  <c r="AL118" i="2" s="1"/>
  <c r="AF33" i="2"/>
  <c r="AC47" i="2"/>
  <c r="AD47" i="2" s="1"/>
  <c r="AG33" i="2"/>
  <c r="AA95" i="2"/>
  <c r="W110" i="2"/>
  <c r="AI110" i="2"/>
  <c r="AA114" i="2"/>
  <c r="AB114" i="2"/>
  <c r="W122" i="2"/>
  <c r="AB10" i="2"/>
  <c r="AG14" i="2"/>
  <c r="AG43" i="2"/>
  <c r="W49" i="2"/>
  <c r="AE59" i="2"/>
  <c r="AK58" i="2"/>
  <c r="AL58" i="2" s="1"/>
  <c r="AB87" i="2"/>
  <c r="AC87" i="2"/>
  <c r="AD87" i="2" s="1"/>
  <c r="V110" i="2"/>
  <c r="AB104" i="2"/>
  <c r="AA104" i="2"/>
  <c r="AJ57" i="2"/>
  <c r="AA28" i="2"/>
  <c r="AG102" i="2"/>
  <c r="AJ30" i="2"/>
  <c r="AN86" i="2"/>
  <c r="AI89" i="2"/>
  <c r="AN89" i="2" s="1"/>
  <c r="AA100" i="2"/>
  <c r="AC100" i="2"/>
  <c r="AD100" i="2" s="1"/>
  <c r="X110" i="2"/>
  <c r="AF14" i="2"/>
  <c r="AI66" i="2"/>
  <c r="AN65" i="2"/>
  <c r="V89" i="2"/>
  <c r="AC86" i="2"/>
  <c r="AB86" i="2"/>
  <c r="AF59" i="2"/>
  <c r="AB84" i="2"/>
  <c r="AC84" i="2"/>
  <c r="AD84" i="2" s="1"/>
  <c r="AA64" i="2"/>
  <c r="AK112" i="2"/>
  <c r="AD11" i="2"/>
  <c r="AA65" i="2"/>
  <c r="AJ77" i="2"/>
  <c r="AK84" i="2"/>
  <c r="AL84" i="2" s="1"/>
  <c r="AA119" i="2"/>
  <c r="AG126" i="2"/>
  <c r="AG59" i="2"/>
  <c r="X66" i="2"/>
  <c r="Y122" i="2"/>
  <c r="AJ131" i="2"/>
  <c r="AB146" i="2"/>
  <c r="J41" i="2"/>
  <c r="K117" i="2"/>
  <c r="L117" i="2" s="1"/>
  <c r="I151" i="2"/>
  <c r="J53" i="2"/>
  <c r="J99" i="2"/>
  <c r="I158" i="2"/>
  <c r="X14" i="2"/>
  <c r="AL10" i="2"/>
  <c r="W33" i="2"/>
  <c r="AC32" i="2"/>
  <c r="AD32" i="2" s="1"/>
  <c r="X43" i="2"/>
  <c r="Q59" i="2"/>
  <c r="AB58" i="2"/>
  <c r="AB61" i="2"/>
  <c r="AC76" i="2"/>
  <c r="AB76" i="2"/>
  <c r="AA77" i="2"/>
  <c r="AK77" i="2"/>
  <c r="AL77" i="2" s="1"/>
  <c r="AC88" i="2"/>
  <c r="AD88" i="2" s="1"/>
  <c r="AB99" i="2"/>
  <c r="AA105" i="2"/>
  <c r="V115" i="2"/>
  <c r="AC138" i="2"/>
  <c r="AE148" i="2"/>
  <c r="AB112" i="2"/>
  <c r="AI115" i="2"/>
  <c r="V59" i="2"/>
  <c r="AA58" i="2"/>
  <c r="W154" i="2"/>
  <c r="AN3" i="2"/>
  <c r="X33" i="2"/>
  <c r="M43" i="2"/>
  <c r="AJ47" i="2"/>
  <c r="AK48" i="2"/>
  <c r="AL48" i="2" s="1"/>
  <c r="Y66" i="2"/>
  <c r="V82" i="2"/>
  <c r="AK80" i="2"/>
  <c r="AL80" i="2" s="1"/>
  <c r="AJ88" i="2"/>
  <c r="AC96" i="2"/>
  <c r="AD96" i="2" s="1"/>
  <c r="X102" i="2"/>
  <c r="AJ105" i="2"/>
  <c r="AC109" i="2"/>
  <c r="Z122" i="2"/>
  <c r="V148" i="2"/>
  <c r="AJ124" i="2"/>
  <c r="AB107" i="2"/>
  <c r="AN120" i="2"/>
  <c r="AK133" i="2"/>
  <c r="AL133" i="2" s="1"/>
  <c r="AH161" i="2"/>
  <c r="AB156" i="2"/>
  <c r="AH126" i="2"/>
  <c r="Y143" i="2"/>
  <c r="AK138" i="2"/>
  <c r="AL138" i="2" s="1"/>
  <c r="AJ138" i="2"/>
  <c r="N133" i="2"/>
  <c r="N161" i="2"/>
  <c r="AJ157" i="2"/>
  <c r="AC160" i="2"/>
  <c r="AD160" i="2" s="1"/>
  <c r="I75" i="2"/>
  <c r="Z14" i="2"/>
  <c r="Z33" i="2"/>
  <c r="AN57" i="2"/>
  <c r="AB75" i="2"/>
  <c r="AC101" i="2"/>
  <c r="AD101" i="2" s="1"/>
  <c r="K53" i="2"/>
  <c r="L53" i="2" s="1"/>
  <c r="I70" i="2"/>
  <c r="I81" i="2"/>
  <c r="I99" i="2"/>
  <c r="I112" i="2"/>
  <c r="K124" i="2"/>
  <c r="L124" i="2" s="1"/>
  <c r="K142" i="2"/>
  <c r="L142" i="2" s="1"/>
  <c r="K158" i="2"/>
  <c r="L158" i="2" s="1"/>
  <c r="F59" i="2"/>
  <c r="K55" i="2"/>
  <c r="L55" i="2" s="1"/>
  <c r="G148" i="2"/>
  <c r="O122" i="2"/>
  <c r="P133" i="2"/>
  <c r="S163" i="2"/>
  <c r="N154" i="2"/>
  <c r="O102" i="2"/>
  <c r="P154" i="2"/>
  <c r="O139" i="2"/>
  <c r="Q148" i="2"/>
  <c r="U28" i="4"/>
  <c r="R159" i="2"/>
  <c r="N139" i="2"/>
  <c r="T159" i="2"/>
  <c r="U159" i="2" s="1"/>
  <c r="M126" i="2"/>
  <c r="P139" i="2"/>
  <c r="P143" i="2"/>
  <c r="M5" i="3"/>
  <c r="T14" i="3"/>
  <c r="U14" i="3" s="1"/>
  <c r="U163" i="2"/>
  <c r="P66" i="2"/>
  <c r="S21" i="2"/>
  <c r="S53" i="2"/>
  <c r="T77" i="2"/>
  <c r="U77" i="2" s="1"/>
  <c r="P115" i="2"/>
  <c r="Q126" i="2"/>
  <c r="N148" i="2"/>
  <c r="O148" i="2"/>
  <c r="S9" i="3"/>
  <c r="O143" i="2"/>
  <c r="S157" i="2"/>
  <c r="S159" i="2"/>
  <c r="R61" i="2"/>
  <c r="T158" i="2"/>
  <c r="U158" i="2" s="1"/>
  <c r="N126" i="2"/>
  <c r="Q143" i="2"/>
  <c r="R12" i="2"/>
  <c r="S109" i="2"/>
  <c r="T120" i="2"/>
  <c r="U120" i="2" s="1"/>
  <c r="S121" i="2"/>
  <c r="R138" i="2"/>
  <c r="S142" i="2"/>
  <c r="R137" i="2"/>
  <c r="S29" i="2"/>
  <c r="P59" i="2"/>
  <c r="S70" i="2"/>
  <c r="M133" i="2"/>
  <c r="S137" i="2"/>
  <c r="N143" i="2"/>
  <c r="P148" i="2"/>
  <c r="P102" i="2"/>
  <c r="T88" i="2"/>
  <c r="U88" i="2" s="1"/>
  <c r="T95" i="2"/>
  <c r="U95" i="2" s="1"/>
  <c r="R105" i="2"/>
  <c r="S106" i="2"/>
  <c r="T107" i="2"/>
  <c r="U107" i="2" s="1"/>
  <c r="T114" i="2"/>
  <c r="U114" i="2" s="1"/>
  <c r="T117" i="2"/>
  <c r="S118" i="2"/>
  <c r="T119" i="2"/>
  <c r="U119" i="2" s="1"/>
  <c r="R120" i="2"/>
  <c r="R131" i="2"/>
  <c r="S132" i="2"/>
  <c r="T135" i="2"/>
  <c r="U135" i="2" s="1"/>
  <c r="M139" i="2"/>
  <c r="R8" i="2"/>
  <c r="S65" i="2"/>
  <c r="U70" i="2"/>
  <c r="S81" i="2"/>
  <c r="T70" i="2"/>
  <c r="S77" i="2"/>
  <c r="O82" i="2"/>
  <c r="T84" i="2"/>
  <c r="U84" i="2" s="1"/>
  <c r="R113" i="2"/>
  <c r="R151" i="2"/>
  <c r="P33" i="2"/>
  <c r="M14" i="2"/>
  <c r="T24" i="2"/>
  <c r="U24" i="2" s="1"/>
  <c r="M66" i="2"/>
  <c r="R72" i="2"/>
  <c r="T87" i="2"/>
  <c r="U87" i="2" s="1"/>
  <c r="T109" i="2"/>
  <c r="U109" i="2" s="1"/>
  <c r="R109" i="2"/>
  <c r="T76" i="2"/>
  <c r="R99" i="2"/>
  <c r="T147" i="2"/>
  <c r="T29" i="2"/>
  <c r="U29" i="2" s="1"/>
  <c r="T80" i="2"/>
  <c r="U80" i="2" s="1"/>
  <c r="S5" i="2"/>
  <c r="T17" i="2"/>
  <c r="U17" i="2" s="1"/>
  <c r="T138" i="2"/>
  <c r="U138" i="2" s="1"/>
  <c r="R121" i="2"/>
  <c r="R96" i="2"/>
  <c r="T12" i="2"/>
  <c r="U12" i="2" s="1"/>
  <c r="S57" i="2"/>
  <c r="N59" i="2"/>
  <c r="Q66" i="2"/>
  <c r="T75" i="2"/>
  <c r="U75" i="2" s="1"/>
  <c r="S96" i="2"/>
  <c r="T121" i="2"/>
  <c r="R146" i="2"/>
  <c r="T7" i="4"/>
  <c r="T53" i="2"/>
  <c r="R142" i="2"/>
  <c r="R156" i="2"/>
  <c r="T160" i="2"/>
  <c r="R163" i="2"/>
  <c r="O5" i="3"/>
  <c r="M25" i="3"/>
  <c r="R24" i="3"/>
  <c r="O31" i="3"/>
  <c r="T29" i="3"/>
  <c r="U29" i="3" s="1"/>
  <c r="S33" i="3"/>
  <c r="R36" i="3"/>
  <c r="R15" i="4"/>
  <c r="T16" i="4"/>
  <c r="R18" i="4"/>
  <c r="T19" i="4"/>
  <c r="R141" i="2"/>
  <c r="R70" i="2"/>
  <c r="N14" i="2"/>
  <c r="Q139" i="2"/>
  <c r="T141" i="2"/>
  <c r="S95" i="2"/>
  <c r="R17" i="2"/>
  <c r="R78" i="2"/>
  <c r="S84" i="2"/>
  <c r="S100" i="2"/>
  <c r="M115" i="2"/>
  <c r="T118" i="2"/>
  <c r="U118" i="2" s="1"/>
  <c r="T125" i="2"/>
  <c r="U125" i="2" s="1"/>
  <c r="S135" i="2"/>
  <c r="S158" i="2"/>
  <c r="R106" i="2"/>
  <c r="R76" i="2"/>
  <c r="N122" i="2"/>
  <c r="R147" i="2"/>
  <c r="N115" i="2"/>
  <c r="U121" i="2"/>
  <c r="S112" i="2"/>
  <c r="S120" i="2"/>
  <c r="M122" i="2"/>
  <c r="T106" i="2"/>
  <c r="U106" i="2" s="1"/>
  <c r="S124" i="2"/>
  <c r="P25" i="3"/>
  <c r="R158" i="2"/>
  <c r="P122" i="2"/>
  <c r="S87" i="2"/>
  <c r="T151" i="2"/>
  <c r="U151" i="2" s="1"/>
  <c r="N66" i="2"/>
  <c r="O133" i="2"/>
  <c r="R107" i="2"/>
  <c r="U81" i="2"/>
  <c r="P161" i="2"/>
  <c r="T21" i="2"/>
  <c r="U21" i="2" s="1"/>
  <c r="T61" i="2"/>
  <c r="U61" i="2" s="1"/>
  <c r="R77" i="2"/>
  <c r="R88" i="2"/>
  <c r="R101" i="2"/>
  <c r="R114" i="2"/>
  <c r="O126" i="2"/>
  <c r="R119" i="2"/>
  <c r="S72" i="2"/>
  <c r="Q14" i="2"/>
  <c r="Q82" i="2"/>
  <c r="P126" i="2"/>
  <c r="M154" i="2"/>
  <c r="T156" i="2"/>
  <c r="S119" i="2"/>
  <c r="O161" i="2"/>
  <c r="R17" i="3"/>
  <c r="S138" i="2"/>
  <c r="R95" i="2"/>
  <c r="Q102" i="2"/>
  <c r="N110" i="2"/>
  <c r="Q115" i="2"/>
  <c r="R157" i="2"/>
  <c r="T27" i="4"/>
  <c r="Q110" i="2"/>
  <c r="S107" i="2"/>
  <c r="R5" i="2"/>
  <c r="P82" i="2"/>
  <c r="S105" i="2"/>
  <c r="R117" i="2"/>
  <c r="Q133" i="2"/>
  <c r="T157" i="2"/>
  <c r="U157" i="2" s="1"/>
  <c r="S141" i="2"/>
  <c r="T137" i="2"/>
  <c r="U137" i="2" s="1"/>
  <c r="M143" i="2"/>
  <c r="R65" i="2"/>
  <c r="R9" i="2"/>
  <c r="T9" i="2"/>
  <c r="U9" i="2" s="1"/>
  <c r="S24" i="2"/>
  <c r="S28" i="2"/>
  <c r="R48" i="2"/>
  <c r="R64" i="2"/>
  <c r="S68" i="2"/>
  <c r="S78" i="2"/>
  <c r="R79" i="2"/>
  <c r="R80" i="2"/>
  <c r="S131" i="2"/>
  <c r="S125" i="2"/>
  <c r="Q122" i="2"/>
  <c r="R68" i="2"/>
  <c r="R118" i="2"/>
  <c r="R112" i="2"/>
  <c r="S17" i="2"/>
  <c r="T33" i="3"/>
  <c r="U33" i="3" s="1"/>
  <c r="S76" i="2"/>
  <c r="R21" i="2"/>
  <c r="M33" i="2"/>
  <c r="S61" i="2"/>
  <c r="U86" i="2"/>
  <c r="R100" i="2"/>
  <c r="T101" i="2"/>
  <c r="U101" i="2" s="1"/>
  <c r="S101" i="2"/>
  <c r="S104" i="2"/>
  <c r="O110" i="2"/>
  <c r="R104" i="2"/>
  <c r="T113" i="2"/>
  <c r="U113" i="2" s="1"/>
  <c r="S113" i="2"/>
  <c r="T124" i="2"/>
  <c r="U124" i="2" s="1"/>
  <c r="R125" i="2"/>
  <c r="R135" i="2"/>
  <c r="S151" i="2"/>
  <c r="T99" i="2"/>
  <c r="U99" i="2" s="1"/>
  <c r="M102" i="2"/>
  <c r="T152" i="2"/>
  <c r="T153" i="2"/>
  <c r="S153" i="2"/>
  <c r="P110" i="2"/>
  <c r="T8" i="2"/>
  <c r="U8" i="2" s="1"/>
  <c r="S31" i="2"/>
  <c r="T31" i="2"/>
  <c r="U31" i="2" s="1"/>
  <c r="T55" i="2"/>
  <c r="U55" i="2" s="1"/>
  <c r="S55" i="2"/>
  <c r="M82" i="2"/>
  <c r="S99" i="2"/>
  <c r="N102" i="2"/>
  <c r="T146" i="2"/>
  <c r="U146" i="2" s="1"/>
  <c r="T65" i="2"/>
  <c r="M148" i="2"/>
  <c r="M161" i="2"/>
  <c r="T163" i="2"/>
  <c r="T104" i="2"/>
  <c r="U104" i="2" s="1"/>
  <c r="T105" i="2"/>
  <c r="U105" i="2" s="1"/>
  <c r="S152" i="2"/>
  <c r="T23" i="3"/>
  <c r="U23" i="3" s="1"/>
  <c r="R53" i="2"/>
  <c r="T58" i="2"/>
  <c r="T72" i="2"/>
  <c r="U72" i="2" s="1"/>
  <c r="O115" i="2"/>
  <c r="T142" i="2"/>
  <c r="U142" i="2" s="1"/>
  <c r="T64" i="2"/>
  <c r="U64" i="2" s="1"/>
  <c r="O66" i="2"/>
  <c r="T100" i="2"/>
  <c r="U100" i="2" s="1"/>
  <c r="P14" i="2"/>
  <c r="S156" i="2"/>
  <c r="R75" i="2"/>
  <c r="N33" i="2"/>
  <c r="Q161" i="2"/>
  <c r="T10" i="2"/>
  <c r="U10" i="2" s="1"/>
  <c r="R29" i="2"/>
  <c r="R55" i="2"/>
  <c r="T81" i="2"/>
  <c r="R81" i="2"/>
  <c r="R91" i="2"/>
  <c r="T91" i="2"/>
  <c r="S91" i="2"/>
  <c r="M110" i="2"/>
  <c r="T132" i="2"/>
  <c r="U132" i="2" s="1"/>
  <c r="R132" i="2"/>
  <c r="R84" i="2"/>
  <c r="R152" i="2"/>
  <c r="P31" i="3"/>
  <c r="S48" i="2"/>
  <c r="R124" i="2"/>
  <c r="S75" i="2"/>
  <c r="R57" i="2"/>
  <c r="T131" i="2"/>
  <c r="U131" i="2" s="1"/>
  <c r="S146" i="2"/>
  <c r="S147" i="2"/>
  <c r="S114" i="2"/>
  <c r="R160" i="2"/>
  <c r="T96" i="2"/>
  <c r="U96" i="2" s="1"/>
  <c r="T86" i="2"/>
  <c r="T78" i="2"/>
  <c r="U78" i="2" s="1"/>
  <c r="R10" i="2"/>
  <c r="T57" i="2"/>
  <c r="R31" i="2"/>
  <c r="R87" i="2"/>
  <c r="S117" i="2"/>
  <c r="T68" i="2"/>
  <c r="U68" i="2" s="1"/>
  <c r="S80" i="2"/>
  <c r="S88" i="2"/>
  <c r="N82" i="2"/>
  <c r="T112" i="2"/>
  <c r="U112" i="2" s="1"/>
  <c r="S8" i="2"/>
  <c r="R153" i="2"/>
  <c r="S12" i="2"/>
  <c r="S86" i="2"/>
  <c r="T79" i="2"/>
  <c r="U79" i="2" s="1"/>
  <c r="S160" i="2"/>
  <c r="T48" i="2"/>
  <c r="U48" i="2" s="1"/>
  <c r="S64" i="2"/>
  <c r="T5" i="2"/>
  <c r="U5" i="2" s="1"/>
  <c r="S10" i="2"/>
  <c r="T8" i="3"/>
  <c r="U8" i="3" s="1"/>
  <c r="T30" i="3"/>
  <c r="U30" i="3" s="1"/>
  <c r="T28" i="3"/>
  <c r="U28" i="3" s="1"/>
  <c r="R33" i="3"/>
  <c r="R27" i="4"/>
  <c r="N25" i="3"/>
  <c r="S19" i="4"/>
  <c r="R9" i="3"/>
  <c r="O25" i="3"/>
  <c r="S24" i="3"/>
  <c r="R16" i="4"/>
  <c r="O20" i="3"/>
  <c r="R24" i="2"/>
  <c r="T51" i="2"/>
  <c r="U51" i="2" s="1"/>
  <c r="S79" i="2"/>
  <c r="P20" i="3"/>
  <c r="D143" i="2"/>
  <c r="D161" i="2"/>
  <c r="E43" i="2"/>
  <c r="I3" i="2"/>
  <c r="K13" i="2"/>
  <c r="L13" i="2" s="1"/>
  <c r="J32" i="2"/>
  <c r="I55" i="2"/>
  <c r="I72" i="2"/>
  <c r="K84" i="2"/>
  <c r="L84" i="2" s="1"/>
  <c r="I100" i="2"/>
  <c r="K113" i="2"/>
  <c r="L113" i="2" s="1"/>
  <c r="F126" i="2"/>
  <c r="I146" i="2"/>
  <c r="K159" i="2"/>
  <c r="L159" i="2" s="1"/>
  <c r="G66" i="2"/>
  <c r="G161" i="2"/>
  <c r="J7" i="2"/>
  <c r="I23" i="2"/>
  <c r="H43" i="2"/>
  <c r="K58" i="2"/>
  <c r="L58" i="2" s="1"/>
  <c r="J76" i="2"/>
  <c r="J87" i="2"/>
  <c r="I104" i="2"/>
  <c r="J117" i="2"/>
  <c r="J132" i="2"/>
  <c r="J151" i="2"/>
  <c r="I163" i="2"/>
  <c r="J17" i="3"/>
  <c r="K29" i="3"/>
  <c r="L29" i="3" s="1"/>
  <c r="G31" i="3"/>
  <c r="I86" i="2"/>
  <c r="K101" i="2"/>
  <c r="L101" i="2" s="1"/>
  <c r="J114" i="2"/>
  <c r="K131" i="2"/>
  <c r="L131" i="2" s="1"/>
  <c r="J147" i="2"/>
  <c r="I160" i="2"/>
  <c r="E143" i="2"/>
  <c r="F43" i="2"/>
  <c r="F82" i="2"/>
  <c r="F110" i="2"/>
  <c r="F122" i="2"/>
  <c r="F154" i="2"/>
  <c r="G126" i="2"/>
  <c r="H161" i="2"/>
  <c r="G5" i="3"/>
  <c r="G20" i="3"/>
  <c r="H31" i="3"/>
  <c r="H143" i="2"/>
  <c r="K99" i="2"/>
  <c r="L99" i="2" s="1"/>
  <c r="J158" i="2"/>
  <c r="D126" i="2"/>
  <c r="J70" i="2"/>
  <c r="I124" i="2"/>
  <c r="J81" i="2"/>
  <c r="J142" i="2"/>
  <c r="K57" i="2"/>
  <c r="L57" i="2" s="1"/>
  <c r="J75" i="2"/>
  <c r="J124" i="2"/>
  <c r="K81" i="2"/>
  <c r="L81" i="2" s="1"/>
  <c r="K75" i="2"/>
  <c r="L75" i="2" s="1"/>
  <c r="K163" i="2"/>
  <c r="L163" i="2" s="1"/>
  <c r="P43" i="2"/>
  <c r="D59" i="2"/>
  <c r="J112" i="2"/>
  <c r="J86" i="2"/>
  <c r="D66" i="2"/>
  <c r="D139" i="2"/>
  <c r="G43" i="2"/>
  <c r="G154" i="2"/>
  <c r="K16" i="4"/>
  <c r="L16" i="4" s="1"/>
  <c r="K7" i="4"/>
  <c r="J15" i="4"/>
  <c r="K18" i="4"/>
  <c r="L18" i="4" s="1"/>
  <c r="L28" i="4"/>
  <c r="I18" i="4"/>
  <c r="K15" i="4"/>
  <c r="L15" i="4" s="1"/>
  <c r="J18" i="4"/>
  <c r="I15" i="4"/>
  <c r="D115" i="2"/>
  <c r="I113" i="2"/>
  <c r="J104" i="2"/>
  <c r="I7" i="2"/>
  <c r="J55" i="2"/>
  <c r="K23" i="2"/>
  <c r="L23" i="2" s="1"/>
  <c r="I76" i="2"/>
  <c r="I117" i="2"/>
  <c r="D148" i="2"/>
  <c r="E14" i="2"/>
  <c r="E82" i="2"/>
  <c r="E110" i="2"/>
  <c r="E122" i="2"/>
  <c r="E154" i="2"/>
  <c r="H14" i="2"/>
  <c r="E25" i="3"/>
  <c r="K160" i="2"/>
  <c r="L160" i="2" s="1"/>
  <c r="J113" i="2"/>
  <c r="K104" i="2"/>
  <c r="L104" i="2" s="1"/>
  <c r="H89" i="2"/>
  <c r="I57" i="2"/>
  <c r="K72" i="2"/>
  <c r="L72" i="2" s="1"/>
  <c r="I41" i="2"/>
  <c r="K3" i="2"/>
  <c r="L3" i="2" s="1"/>
  <c r="K76" i="2"/>
  <c r="L76" i="2" s="1"/>
  <c r="K7" i="2"/>
  <c r="L7" i="2" s="1"/>
  <c r="I58" i="2"/>
  <c r="H49" i="2"/>
  <c r="H66" i="2"/>
  <c r="H82" i="2"/>
  <c r="J106" i="2"/>
  <c r="H122" i="2"/>
  <c r="H139" i="2"/>
  <c r="H154" i="2"/>
  <c r="D5" i="3"/>
  <c r="H25" i="3"/>
  <c r="I96" i="2"/>
  <c r="F14" i="2"/>
  <c r="J121" i="2"/>
  <c r="I13" i="2"/>
  <c r="I87" i="2"/>
  <c r="K100" i="2"/>
  <c r="L100" i="2" s="1"/>
  <c r="D133" i="2"/>
  <c r="F148" i="2"/>
  <c r="I147" i="2"/>
  <c r="J7" i="4"/>
  <c r="I24" i="4"/>
  <c r="J23" i="2"/>
  <c r="F25" i="3"/>
  <c r="K87" i="2"/>
  <c r="L87" i="2" s="1"/>
  <c r="I101" i="2"/>
  <c r="I84" i="2"/>
  <c r="J72" i="2"/>
  <c r="J13" i="2"/>
  <c r="I32" i="2"/>
  <c r="J131" i="2"/>
  <c r="I131" i="2"/>
  <c r="K125" i="2"/>
  <c r="L125" i="2" s="1"/>
  <c r="J101" i="2"/>
  <c r="J84" i="2"/>
  <c r="K132" i="2"/>
  <c r="L132" i="2" s="1"/>
  <c r="I159" i="2"/>
  <c r="J24" i="4"/>
  <c r="I28" i="4"/>
  <c r="F102" i="2"/>
  <c r="D82" i="2"/>
  <c r="E5" i="3"/>
  <c r="K146" i="2"/>
  <c r="L146" i="2" s="1"/>
  <c r="I7" i="4"/>
  <c r="J3" i="2"/>
  <c r="K141" i="2"/>
  <c r="L141" i="2" s="1"/>
  <c r="F161" i="2"/>
  <c r="G82" i="2"/>
  <c r="G89" i="2"/>
  <c r="G110" i="2"/>
  <c r="G122" i="2"/>
  <c r="K30" i="2"/>
  <c r="L30" i="2" s="1"/>
  <c r="K151" i="2"/>
  <c r="L151" i="2" s="1"/>
  <c r="J125" i="2"/>
  <c r="I125" i="2"/>
  <c r="I114" i="2"/>
  <c r="J58" i="2"/>
  <c r="I132" i="2"/>
  <c r="J159" i="2"/>
  <c r="K24" i="4"/>
  <c r="L24" i="4" s="1"/>
  <c r="J28" i="4"/>
  <c r="K86" i="2"/>
  <c r="L86" i="2" s="1"/>
  <c r="H133" i="2"/>
  <c r="I8" i="4"/>
  <c r="J16" i="4"/>
  <c r="K19" i="4"/>
  <c r="L19" i="4" s="1"/>
  <c r="J27" i="4"/>
  <c r="J34" i="4"/>
  <c r="G25" i="3"/>
  <c r="J28" i="3"/>
  <c r="K28" i="3"/>
  <c r="L28" i="3" s="1"/>
  <c r="D31" i="3"/>
  <c r="I47" i="2"/>
  <c r="H110" i="2"/>
  <c r="I11" i="2"/>
  <c r="J51" i="2"/>
  <c r="J80" i="2"/>
  <c r="K109" i="2"/>
  <c r="L109" i="2" s="1"/>
  <c r="J79" i="2"/>
  <c r="I120" i="2"/>
  <c r="I138" i="2"/>
  <c r="K79" i="2"/>
  <c r="L79" i="2" s="1"/>
  <c r="K138" i="2"/>
  <c r="L138" i="2" s="1"/>
  <c r="K107" i="2"/>
  <c r="L107" i="2" s="1"/>
  <c r="G139" i="2"/>
  <c r="K65" i="2"/>
  <c r="L65" i="2" s="1"/>
  <c r="J107" i="2"/>
  <c r="K120" i="2"/>
  <c r="L120" i="2" s="1"/>
  <c r="J138" i="2"/>
  <c r="K156" i="2"/>
  <c r="L156" i="2" s="1"/>
  <c r="J11" i="2"/>
  <c r="K88" i="2"/>
  <c r="L88" i="2" s="1"/>
  <c r="I42" i="2"/>
  <c r="I61" i="2"/>
  <c r="K105" i="2"/>
  <c r="L105" i="2" s="1"/>
  <c r="J118" i="2"/>
  <c r="I135" i="2"/>
  <c r="J152" i="2"/>
  <c r="I80" i="2"/>
  <c r="F89" i="2"/>
  <c r="I109" i="2"/>
  <c r="I119" i="2"/>
  <c r="I106" i="2"/>
  <c r="J119" i="2"/>
  <c r="K78" i="2"/>
  <c r="L78" i="2" s="1"/>
  <c r="K11" i="2"/>
  <c r="L11" i="2" s="1"/>
  <c r="I30" i="2"/>
  <c r="K51" i="2"/>
  <c r="L51" i="2" s="1"/>
  <c r="K68" i="2"/>
  <c r="L68" i="2" s="1"/>
  <c r="K96" i="2"/>
  <c r="L96" i="2" s="1"/>
  <c r="J109" i="2"/>
  <c r="I121" i="2"/>
  <c r="K95" i="2"/>
  <c r="L95" i="2" s="1"/>
  <c r="J95" i="2"/>
  <c r="I107" i="2"/>
  <c r="I48" i="2"/>
  <c r="I141" i="2"/>
  <c r="I95" i="2"/>
  <c r="I65" i="2"/>
  <c r="I156" i="2"/>
  <c r="J120" i="2"/>
  <c r="E161" i="2"/>
  <c r="I64" i="2"/>
  <c r="J141" i="2"/>
  <c r="J65" i="2"/>
  <c r="J156" i="2"/>
  <c r="K106" i="2"/>
  <c r="L106" i="2" s="1"/>
  <c r="E49" i="2"/>
  <c r="J9" i="2"/>
  <c r="J28" i="2"/>
  <c r="K47" i="2"/>
  <c r="L47" i="2" s="1"/>
  <c r="J78" i="2"/>
  <c r="J91" i="2"/>
  <c r="K119" i="2"/>
  <c r="L119" i="2" s="1"/>
  <c r="I153" i="2"/>
  <c r="K121" i="2"/>
  <c r="L121" i="2" s="1"/>
  <c r="K137" i="2"/>
  <c r="L137" i="2" s="1"/>
  <c r="I137" i="2"/>
  <c r="I79" i="2"/>
  <c r="I157" i="2"/>
  <c r="K77" i="2"/>
  <c r="L77" i="2" s="1"/>
  <c r="J64" i="2"/>
  <c r="J47" i="2"/>
  <c r="I68" i="2"/>
  <c r="I78" i="2"/>
  <c r="I152" i="2"/>
  <c r="J88" i="2"/>
  <c r="I77" i="2"/>
  <c r="K153" i="2"/>
  <c r="L153" i="2" s="1"/>
  <c r="J153" i="2"/>
  <c r="J135" i="2"/>
  <c r="D154" i="2"/>
  <c r="K157" i="2"/>
  <c r="L157" i="2" s="1"/>
  <c r="K118" i="2"/>
  <c r="L118" i="2" s="1"/>
  <c r="K64" i="2"/>
  <c r="L64" i="2" s="1"/>
  <c r="K152" i="2"/>
  <c r="L152" i="2" s="1"/>
  <c r="K28" i="2"/>
  <c r="L28" i="2" s="1"/>
  <c r="J77" i="2"/>
  <c r="J157" i="2"/>
  <c r="I118" i="2"/>
  <c r="J68" i="2"/>
  <c r="J61" i="2"/>
  <c r="D49" i="2"/>
  <c r="D122" i="2"/>
  <c r="K80" i="2"/>
  <c r="L80" i="2" s="1"/>
  <c r="J96" i="2"/>
  <c r="K135" i="2"/>
  <c r="L135" i="2" s="1"/>
  <c r="J137" i="2"/>
  <c r="I105" i="2"/>
  <c r="K61" i="2"/>
  <c r="L61" i="2" s="1"/>
  <c r="J105" i="2"/>
  <c r="I88" i="2"/>
  <c r="I91" i="2"/>
  <c r="J5" i="2"/>
  <c r="G51" i="5"/>
  <c r="G12" i="5"/>
  <c r="G18" i="5"/>
  <c r="G21" i="5"/>
  <c r="G27" i="5"/>
  <c r="G32" i="5"/>
  <c r="G35" i="5"/>
  <c r="G40" i="5"/>
  <c r="G3" i="5"/>
  <c r="G13" i="5"/>
  <c r="G19" i="5"/>
  <c r="G24" i="5"/>
  <c r="G36" i="5"/>
  <c r="G41" i="5"/>
  <c r="G49" i="5"/>
  <c r="G56" i="5"/>
  <c r="G60" i="5"/>
  <c r="AC6" i="4"/>
  <c r="AB7" i="4"/>
  <c r="AM7" i="4" s="1"/>
  <c r="K34" i="4"/>
  <c r="L34" i="4" s="1"/>
  <c r="AC7" i="4"/>
  <c r="J8" i="4"/>
  <c r="AB15" i="4"/>
  <c r="S16" i="4"/>
  <c r="T18" i="4"/>
  <c r="U18" i="4" s="1"/>
  <c r="AJ18" i="4"/>
  <c r="AD24" i="4"/>
  <c r="S27" i="4"/>
  <c r="R28" i="4"/>
  <c r="AK28" i="4"/>
  <c r="AL28" i="4" s="1"/>
  <c r="AK6" i="4"/>
  <c r="AD7" i="4"/>
  <c r="K8" i="4"/>
  <c r="T15" i="4"/>
  <c r="U15" i="4" s="1"/>
  <c r="AA18" i="4"/>
  <c r="AB27" i="4"/>
  <c r="S28" i="4"/>
  <c r="R34" i="4"/>
  <c r="S18" i="4"/>
  <c r="AD8" i="4"/>
  <c r="S15" i="4"/>
  <c r="AB18" i="4"/>
  <c r="AL6" i="4"/>
  <c r="R7" i="4"/>
  <c r="AK7" i="4"/>
  <c r="AA15" i="4"/>
  <c r="I19" i="4"/>
  <c r="AA19" i="4"/>
  <c r="AJ27" i="4"/>
  <c r="T28" i="4"/>
  <c r="AB28" i="4"/>
  <c r="R19" i="4"/>
  <c r="AB24" i="4"/>
  <c r="K27" i="4"/>
  <c r="L27" i="4" s="1"/>
  <c r="AC28" i="4"/>
  <c r="AD28" i="4" s="1"/>
  <c r="S7" i="4"/>
  <c r="AD15" i="4"/>
  <c r="I16" i="4"/>
  <c r="J19" i="4"/>
  <c r="AB19" i="4"/>
  <c r="I27" i="4"/>
  <c r="AA27" i="4"/>
  <c r="Z25" i="3"/>
  <c r="AN23" i="3"/>
  <c r="AD24" i="3"/>
  <c r="AE5" i="3"/>
  <c r="AC3" i="3"/>
  <c r="AD3" i="3" s="1"/>
  <c r="AB29" i="3"/>
  <c r="AK18" i="3"/>
  <c r="AL18" i="3" s="1"/>
  <c r="S23" i="3"/>
  <c r="AB23" i="3"/>
  <c r="R30" i="3"/>
  <c r="V31" i="3"/>
  <c r="AB3" i="3"/>
  <c r="X5" i="3"/>
  <c r="K4" i="3"/>
  <c r="L4" i="3" s="1"/>
  <c r="S4" i="3"/>
  <c r="T4" i="3"/>
  <c r="R4" i="3"/>
  <c r="U4" i="3"/>
  <c r="AJ4" i="3"/>
  <c r="AB8" i="3"/>
  <c r="AC8" i="3"/>
  <c r="AD8" i="3" s="1"/>
  <c r="I10" i="3"/>
  <c r="T10" i="3"/>
  <c r="U10" i="3" s="1"/>
  <c r="R10" i="3"/>
  <c r="S10" i="3"/>
  <c r="AK10" i="3"/>
  <c r="AL10" i="3"/>
  <c r="I14" i="3"/>
  <c r="R14" i="3"/>
  <c r="AK14" i="3"/>
  <c r="AL14" i="3" s="1"/>
  <c r="AJ14" i="3"/>
  <c r="AB9" i="3"/>
  <c r="D20" i="3"/>
  <c r="I17" i="3"/>
  <c r="AK17" i="3"/>
  <c r="AL17" i="3" s="1"/>
  <c r="AJ17" i="3"/>
  <c r="AB18" i="3"/>
  <c r="AC18" i="3"/>
  <c r="AD18" i="3" s="1"/>
  <c r="AA18" i="3"/>
  <c r="J19" i="3"/>
  <c r="I19" i="3"/>
  <c r="T19" i="3"/>
  <c r="U19" i="3" s="1"/>
  <c r="S19" i="3"/>
  <c r="AK19" i="3"/>
  <c r="AL19" i="3" s="1"/>
  <c r="AC23" i="3"/>
  <c r="AD23" i="3" s="1"/>
  <c r="J24" i="3"/>
  <c r="AK24" i="3"/>
  <c r="AC28" i="3"/>
  <c r="AD28" i="3" s="1"/>
  <c r="J29" i="3"/>
  <c r="AK29" i="3"/>
  <c r="AL29" i="3" s="1"/>
  <c r="K33" i="3"/>
  <c r="L33" i="3" s="1"/>
  <c r="AJ33" i="3"/>
  <c r="R23" i="3"/>
  <c r="AJ3" i="3"/>
  <c r="AI5" i="3"/>
  <c r="I24" i="3"/>
  <c r="AB4" i="3"/>
  <c r="AD10" i="3"/>
  <c r="AC10" i="3"/>
  <c r="AB10" i="3"/>
  <c r="AB14" i="3"/>
  <c r="AA17" i="3"/>
  <c r="AC17" i="3"/>
  <c r="AD17" i="3" s="1"/>
  <c r="V20" i="3"/>
  <c r="AC19" i="3"/>
  <c r="AD19" i="3" s="1"/>
  <c r="V25" i="3"/>
  <c r="AC24" i="3"/>
  <c r="N31" i="3"/>
  <c r="R28" i="3"/>
  <c r="S30" i="3"/>
  <c r="T36" i="3"/>
  <c r="U36" i="3" s="1"/>
  <c r="S36" i="3"/>
  <c r="AI20" i="3"/>
  <c r="AN17" i="3"/>
  <c r="I4" i="3"/>
  <c r="AJ18" i="3"/>
  <c r="K24" i="3"/>
  <c r="L24" i="3" s="1"/>
  <c r="AA9" i="3"/>
  <c r="AK23" i="3"/>
  <c r="AL23" i="3" s="1"/>
  <c r="AE25" i="3"/>
  <c r="AJ23" i="3"/>
  <c r="AM23" i="3" s="1"/>
  <c r="AH31" i="3"/>
  <c r="AA19" i="3"/>
  <c r="AC29" i="3"/>
  <c r="AD29" i="3" s="1"/>
  <c r="T17" i="3"/>
  <c r="U17" i="3" s="1"/>
  <c r="AA14" i="3"/>
  <c r="K14" i="3"/>
  <c r="L14" i="3" s="1"/>
  <c r="AA3" i="3"/>
  <c r="AA4" i="3"/>
  <c r="AJ8" i="3"/>
  <c r="I29" i="3"/>
  <c r="F31" i="3"/>
  <c r="AI31" i="3"/>
  <c r="AN31" i="3" s="1"/>
  <c r="AN29" i="3"/>
  <c r="AA8" i="3"/>
  <c r="S28" i="3"/>
  <c r="AK3" i="3"/>
  <c r="AL3" i="3" s="1"/>
  <c r="J33" i="3"/>
  <c r="S17" i="3"/>
  <c r="K8" i="3"/>
  <c r="L8" i="3" s="1"/>
  <c r="S14" i="3"/>
  <c r="AK4" i="3"/>
  <c r="AL4" i="3" s="1"/>
  <c r="J10" i="3"/>
  <c r="AB19" i="3"/>
  <c r="N5" i="3"/>
  <c r="T3" i="3"/>
  <c r="U3" i="3" s="1"/>
  <c r="S3" i="3"/>
  <c r="R3" i="3"/>
  <c r="R8" i="3"/>
  <c r="T9" i="3"/>
  <c r="U9" i="3" s="1"/>
  <c r="T18" i="3"/>
  <c r="U18" i="3" s="1"/>
  <c r="N20" i="3"/>
  <c r="R18" i="3"/>
  <c r="AK9" i="3"/>
  <c r="AL9" i="3" s="1"/>
  <c r="AK28" i="3"/>
  <c r="AL28" i="3" s="1"/>
  <c r="AE31" i="3"/>
  <c r="AC4" i="3"/>
  <c r="AD4" i="3" s="1"/>
  <c r="J4" i="3"/>
  <c r="S8" i="3"/>
  <c r="AC9" i="3"/>
  <c r="AD9" i="3" s="1"/>
  <c r="S18" i="3"/>
  <c r="AI25" i="3"/>
  <c r="K3" i="3"/>
  <c r="L3" i="3" s="1"/>
  <c r="P5" i="3"/>
  <c r="I8" i="3"/>
  <c r="K9" i="3"/>
  <c r="L9" i="3" s="1"/>
  <c r="K19" i="3"/>
  <c r="L19" i="3" s="1"/>
  <c r="AJ24" i="3"/>
  <c r="AM24" i="3" s="1"/>
  <c r="AK8" i="3"/>
  <c r="AL8" i="3" s="1"/>
  <c r="AJ29" i="3"/>
  <c r="K17" i="3"/>
  <c r="L17" i="3" s="1"/>
  <c r="AF5" i="3"/>
  <c r="K10" i="3"/>
  <c r="L10" i="3" s="1"/>
  <c r="J14" i="3"/>
  <c r="AJ19" i="3"/>
  <c r="AA28" i="3"/>
  <c r="J23" i="3"/>
  <c r="J9" i="3"/>
  <c r="S29" i="3"/>
  <c r="I3" i="3"/>
  <c r="T24" i="3"/>
  <c r="U24" i="3" s="1"/>
  <c r="AA23" i="3"/>
  <c r="R29" i="3"/>
  <c r="X31" i="3"/>
  <c r="AL24" i="3"/>
  <c r="I23" i="3"/>
  <c r="I9" i="3"/>
  <c r="AB36" i="3"/>
  <c r="AC36" i="3"/>
  <c r="AD36" i="3" s="1"/>
  <c r="AB30" i="3"/>
  <c r="L23" i="3"/>
  <c r="I28" i="3"/>
  <c r="I18" i="3"/>
  <c r="AB28" i="3"/>
  <c r="J30" i="3"/>
  <c r="K36" i="3"/>
  <c r="L36" i="3" s="1"/>
  <c r="AJ5" i="2"/>
  <c r="AK5" i="2"/>
  <c r="AL5" i="2" s="1"/>
  <c r="AN5" i="2"/>
  <c r="K10" i="2"/>
  <c r="L10" i="2" s="1"/>
  <c r="J10" i="2"/>
  <c r="AJ23" i="2"/>
  <c r="AK23" i="2"/>
  <c r="AL23" i="2" s="1"/>
  <c r="AE33" i="2"/>
  <c r="AE44" i="2" s="1"/>
  <c r="AJ7" i="2"/>
  <c r="AK7" i="2"/>
  <c r="AL7" i="2" s="1"/>
  <c r="AE14" i="2"/>
  <c r="AB8" i="2"/>
  <c r="AC8" i="2"/>
  <c r="AD8" i="2" s="1"/>
  <c r="W14" i="2"/>
  <c r="AA8" i="2"/>
  <c r="T3" i="2"/>
  <c r="U3" i="2" s="1"/>
  <c r="T7" i="2"/>
  <c r="U7" i="2" s="1"/>
  <c r="O14" i="2"/>
  <c r="S7" i="2"/>
  <c r="R7" i="2"/>
  <c r="T11" i="2"/>
  <c r="U11" i="2" s="1"/>
  <c r="R11" i="2"/>
  <c r="AB12" i="2"/>
  <c r="AD12" i="2"/>
  <c r="AC12" i="2"/>
  <c r="T13" i="2"/>
  <c r="U13" i="2" s="1"/>
  <c r="R13" i="2"/>
  <c r="S13" i="2"/>
  <c r="AL13" i="2"/>
  <c r="AK13" i="2"/>
  <c r="AJ13" i="2"/>
  <c r="AM13" i="2" s="1"/>
  <c r="J21" i="2"/>
  <c r="I21" i="2"/>
  <c r="K21" i="2"/>
  <c r="L21" i="2" s="1"/>
  <c r="AB21" i="2"/>
  <c r="AA21" i="2"/>
  <c r="AC21" i="2"/>
  <c r="AD21" i="2" s="1"/>
  <c r="AJ21" i="2"/>
  <c r="AN21" i="2"/>
  <c r="AI33" i="2"/>
  <c r="AI44" i="2" s="1"/>
  <c r="T23" i="2"/>
  <c r="U23" i="2" s="1"/>
  <c r="R23" i="2"/>
  <c r="AA24" i="2"/>
  <c r="AB24" i="2"/>
  <c r="AC24" i="2"/>
  <c r="AD24" i="2" s="1"/>
  <c r="R28" i="2"/>
  <c r="T28" i="2"/>
  <c r="U28" i="2" s="1"/>
  <c r="AJ28" i="2"/>
  <c r="AK28" i="2"/>
  <c r="AL28" i="2" s="1"/>
  <c r="J29" i="2"/>
  <c r="K29" i="2"/>
  <c r="L29" i="2" s="1"/>
  <c r="AK29" i="2"/>
  <c r="AL29" i="2" s="1"/>
  <c r="AN29" i="2"/>
  <c r="S30" i="2"/>
  <c r="T30" i="2"/>
  <c r="U30" i="2" s="1"/>
  <c r="AK30" i="2"/>
  <c r="AL30" i="2" s="1"/>
  <c r="K31" i="2"/>
  <c r="L31" i="2" s="1"/>
  <c r="J31" i="2"/>
  <c r="I31" i="2"/>
  <c r="AB31" i="2"/>
  <c r="AA31" i="2"/>
  <c r="AC31" i="2"/>
  <c r="AD31" i="2" s="1"/>
  <c r="AN31" i="2"/>
  <c r="AK31" i="2"/>
  <c r="AL31" i="2" s="1"/>
  <c r="S32" i="2"/>
  <c r="R32" i="2"/>
  <c r="AJ32" i="2"/>
  <c r="AK32" i="2"/>
  <c r="AL32" i="2" s="1"/>
  <c r="I17" i="2"/>
  <c r="J17" i="2"/>
  <c r="K17" i="2"/>
  <c r="L17" i="2" s="1"/>
  <c r="AD17" i="2"/>
  <c r="AC17" i="2"/>
  <c r="AB17" i="2"/>
  <c r="AN17" i="2"/>
  <c r="AJ17" i="2"/>
  <c r="AB53" i="2"/>
  <c r="AA53" i="2"/>
  <c r="AC53" i="2"/>
  <c r="AD53" i="2" s="1"/>
  <c r="AJ53" i="2"/>
  <c r="AN53" i="2"/>
  <c r="S3" i="2"/>
  <c r="J8" i="2"/>
  <c r="I8" i="2"/>
  <c r="AD10" i="2"/>
  <c r="AC10" i="2"/>
  <c r="K24" i="2"/>
  <c r="L24" i="2" s="1"/>
  <c r="J24" i="2"/>
  <c r="I24" i="2"/>
  <c r="AK3" i="2"/>
  <c r="AL3" i="2" s="1"/>
  <c r="AJ3" i="2"/>
  <c r="AI14" i="2"/>
  <c r="AK8" i="2"/>
  <c r="AL8" i="2" s="1"/>
  <c r="AN10" i="2"/>
  <c r="AJ10" i="2"/>
  <c r="AM10" i="2" s="1"/>
  <c r="AN24" i="2"/>
  <c r="AK24" i="2"/>
  <c r="AL24" i="2" s="1"/>
  <c r="AJ24" i="2"/>
  <c r="AN8" i="2"/>
  <c r="O33" i="2"/>
  <c r="AJ9" i="2"/>
  <c r="AM9" i="2" s="1"/>
  <c r="AK9" i="2"/>
  <c r="AL9" i="2"/>
  <c r="AJ11" i="2"/>
  <c r="AK11" i="2"/>
  <c r="AL11" i="2"/>
  <c r="K12" i="2"/>
  <c r="L12" i="2" s="1"/>
  <c r="J12" i="2"/>
  <c r="AC29" i="2"/>
  <c r="AD29" i="2" s="1"/>
  <c r="AB29" i="2"/>
  <c r="AA29" i="2"/>
  <c r="T32" i="2"/>
  <c r="U32" i="2" s="1"/>
  <c r="AJ8" i="2"/>
  <c r="G14" i="2"/>
  <c r="O43" i="2"/>
  <c r="AJ31" i="2"/>
  <c r="AK42" i="2"/>
  <c r="AL42" i="2" s="1"/>
  <c r="S51" i="2"/>
  <c r="R47" i="2"/>
  <c r="R3" i="2"/>
  <c r="AN48" i="2"/>
  <c r="R58" i="2"/>
  <c r="I5" i="2"/>
  <c r="I29" i="2"/>
  <c r="S47" i="2"/>
  <c r="AN42" i="2"/>
  <c r="S9" i="2"/>
  <c r="AJ41" i="2"/>
  <c r="AA10" i="2"/>
  <c r="AA17" i="2"/>
  <c r="AE49" i="2"/>
  <c r="AK47" i="2"/>
  <c r="AL47" i="2" s="1"/>
  <c r="AK51" i="2"/>
  <c r="AL51" i="2" s="1"/>
  <c r="AJ51" i="2"/>
  <c r="AJ55" i="2"/>
  <c r="AK55" i="2"/>
  <c r="AL55" i="2" s="1"/>
  <c r="AB57" i="2"/>
  <c r="AN61" i="2"/>
  <c r="AJ61" i="2"/>
  <c r="AC42" i="2"/>
  <c r="AD42" i="2" s="1"/>
  <c r="AJ58" i="2"/>
  <c r="AB48" i="2"/>
  <c r="O59" i="2"/>
  <c r="AB42" i="2"/>
  <c r="W43" i="2"/>
  <c r="G49" i="2"/>
  <c r="AC48" i="2"/>
  <c r="AD48" i="2" s="1"/>
  <c r="AA57" i="2"/>
  <c r="AJ48" i="2"/>
  <c r="AC3" i="2"/>
  <c r="AD3" i="2" s="1"/>
  <c r="AD9" i="2"/>
  <c r="AK10" i="2"/>
  <c r="AJ12" i="2"/>
  <c r="AM12" i="2" s="1"/>
  <c r="AC13" i="2"/>
  <c r="AD13" i="2"/>
  <c r="AK21" i="2"/>
  <c r="AL21" i="2" s="1"/>
  <c r="AC28" i="2"/>
  <c r="AD28" i="2" s="1"/>
  <c r="AJ29" i="2"/>
  <c r="AB30" i="2"/>
  <c r="K8" i="2"/>
  <c r="L8" i="2" s="1"/>
  <c r="I10" i="2"/>
  <c r="I12" i="2"/>
  <c r="J42" i="2"/>
  <c r="K48" i="2"/>
  <c r="L48" i="2" s="1"/>
  <c r="S11" i="2"/>
  <c r="Q33" i="2"/>
  <c r="Q44" i="2" s="1"/>
  <c r="S23" i="2"/>
  <c r="R30" i="2"/>
  <c r="T47" i="2"/>
  <c r="U47" i="2" s="1"/>
  <c r="S58" i="2"/>
  <c r="AC5" i="2"/>
  <c r="AD5" i="2" s="1"/>
  <c r="AA5" i="2"/>
  <c r="AA12" i="2"/>
  <c r="K32" i="2"/>
  <c r="L32" i="2" s="1"/>
  <c r="K41" i="2"/>
  <c r="L41" i="2" s="1"/>
  <c r="I51" i="2"/>
  <c r="K5" i="2"/>
  <c r="L5" i="2" s="1"/>
  <c r="D89" i="2"/>
  <c r="AA87" i="2"/>
  <c r="K70" i="2"/>
  <c r="L70" i="2" s="1"/>
  <c r="R86" i="2"/>
  <c r="AJ80" i="2"/>
  <c r="K42" i="2"/>
  <c r="L42" i="2" s="1"/>
  <c r="J57" i="2"/>
  <c r="J48" i="2"/>
  <c r="R51" i="2"/>
  <c r="I28" i="2"/>
  <c r="AA3" i="2"/>
  <c r="AB95" i="2"/>
  <c r="D43" i="2"/>
  <c r="AB5" i="2"/>
  <c r="AC9" i="2"/>
  <c r="AK53" i="2"/>
  <c r="AL53" i="2" s="1"/>
  <c r="AN77" i="2"/>
  <c r="AA88" i="2"/>
  <c r="K91" i="2"/>
  <c r="L91" i="2" s="1"/>
  <c r="J100" i="2"/>
  <c r="K9" i="2"/>
  <c r="L9" i="2" s="1"/>
  <c r="I9" i="2"/>
  <c r="D14" i="2"/>
  <c r="R89" i="2" l="1"/>
  <c r="AN110" i="2"/>
  <c r="D44" i="2"/>
  <c r="AN126" i="2"/>
  <c r="AM108" i="2"/>
  <c r="AM51" i="2"/>
  <c r="AN49" i="2"/>
  <c r="AM17" i="3"/>
  <c r="AM23" i="2"/>
  <c r="Y44" i="2"/>
  <c r="AM41" i="2"/>
  <c r="AM118" i="2"/>
  <c r="AG44" i="2"/>
  <c r="Z44" i="2"/>
  <c r="AN44" i="2" s="1"/>
  <c r="AM28" i="3"/>
  <c r="W44" i="2"/>
  <c r="AM29" i="3"/>
  <c r="V44" i="2"/>
  <c r="AM95" i="2"/>
  <c r="AN20" i="3"/>
  <c r="X44" i="2"/>
  <c r="AM57" i="2"/>
  <c r="AM9" i="3"/>
  <c r="AF44" i="2"/>
  <c r="AM11" i="2"/>
  <c r="O44" i="2"/>
  <c r="R44" i="2" s="1"/>
  <c r="N44" i="2"/>
  <c r="M44" i="2"/>
  <c r="S25" i="2"/>
  <c r="P44" i="2"/>
  <c r="T44" i="2" s="1"/>
  <c r="S44" i="2"/>
  <c r="T25" i="2"/>
  <c r="U25" i="2" s="1"/>
  <c r="R25" i="2"/>
  <c r="H44" i="2"/>
  <c r="D128" i="2"/>
  <c r="AM15" i="4"/>
  <c r="AM34" i="4"/>
  <c r="L8" i="4"/>
  <c r="AM27" i="4"/>
  <c r="L7" i="4"/>
  <c r="AM28" i="4"/>
  <c r="AM18" i="4"/>
  <c r="AM36" i="3"/>
  <c r="AN5" i="3"/>
  <c r="AM33" i="3"/>
  <c r="T19" i="2"/>
  <c r="U19" i="2" s="1"/>
  <c r="F33" i="2"/>
  <c r="F44" i="2" s="1"/>
  <c r="AM13" i="3"/>
  <c r="AC5" i="3"/>
  <c r="AD5" i="3" s="1"/>
  <c r="AM8" i="3"/>
  <c r="J5" i="3"/>
  <c r="AJ20" i="3"/>
  <c r="AM3" i="3"/>
  <c r="AM19" i="3"/>
  <c r="AM14" i="3"/>
  <c r="K5" i="3"/>
  <c r="L5" i="3" s="1"/>
  <c r="T89" i="2"/>
  <c r="U89" i="2" s="1"/>
  <c r="T49" i="2"/>
  <c r="U49" i="2" s="1"/>
  <c r="AM94" i="2"/>
  <c r="J25" i="2"/>
  <c r="I25" i="2"/>
  <c r="AA59" i="2"/>
  <c r="I19" i="2"/>
  <c r="AM151" i="2"/>
  <c r="K19" i="2"/>
  <c r="L19" i="2" s="1"/>
  <c r="G44" i="2"/>
  <c r="AM100" i="2"/>
  <c r="K25" i="2"/>
  <c r="L25" i="2" s="1"/>
  <c r="R19" i="2"/>
  <c r="S19" i="2"/>
  <c r="AM32" i="2"/>
  <c r="E33" i="2"/>
  <c r="E44" i="2" s="1"/>
  <c r="AM107" i="2"/>
  <c r="AA115" i="2"/>
  <c r="J19" i="2"/>
  <c r="S39" i="2"/>
  <c r="I5" i="3"/>
  <c r="K39" i="2"/>
  <c r="J39" i="2"/>
  <c r="L39" i="2"/>
  <c r="I25" i="3"/>
  <c r="I39" i="2"/>
  <c r="AE128" i="2"/>
  <c r="AK43" i="2"/>
  <c r="AL43" i="2" s="1"/>
  <c r="AJ161" i="2"/>
  <c r="AM157" i="2"/>
  <c r="AM156" i="2"/>
  <c r="AM81" i="2"/>
  <c r="U39" i="2"/>
  <c r="AM58" i="2"/>
  <c r="AM28" i="2"/>
  <c r="AM7" i="2"/>
  <c r="AC49" i="2"/>
  <c r="AD49" i="2" s="1"/>
  <c r="AM64" i="2"/>
  <c r="I66" i="2"/>
  <c r="AB148" i="2"/>
  <c r="R39" i="2"/>
  <c r="AB143" i="2"/>
  <c r="AM133" i="2"/>
  <c r="AB154" i="2"/>
  <c r="AM135" i="2"/>
  <c r="AM160" i="2"/>
  <c r="T39" i="2"/>
  <c r="AM146" i="2"/>
  <c r="AM152" i="2"/>
  <c r="AM113" i="2"/>
  <c r="S49" i="2"/>
  <c r="Z128" i="2"/>
  <c r="AN102" i="2"/>
  <c r="AB126" i="2"/>
  <c r="AM142" i="2"/>
  <c r="AN115" i="2"/>
  <c r="AM109" i="2"/>
  <c r="AA161" i="2"/>
  <c r="AB89" i="2"/>
  <c r="AM163" i="2"/>
  <c r="X128" i="2"/>
  <c r="AK89" i="2"/>
  <c r="AL89" i="2" s="1"/>
  <c r="AM91" i="2"/>
  <c r="AK143" i="2"/>
  <c r="AL143" i="2" s="1"/>
  <c r="R49" i="2"/>
  <c r="U156" i="2"/>
  <c r="AA126" i="2"/>
  <c r="AB115" i="2"/>
  <c r="AA89" i="2"/>
  <c r="AB49" i="2"/>
  <c r="AC89" i="2"/>
  <c r="AD89" i="2" s="1"/>
  <c r="AK122" i="2"/>
  <c r="AL122" i="2" s="1"/>
  <c r="AK154" i="2"/>
  <c r="AL154" i="2" s="1"/>
  <c r="AC143" i="2"/>
  <c r="AD143" i="2" s="1"/>
  <c r="AJ110" i="2"/>
  <c r="AN161" i="2"/>
  <c r="AM55" i="2"/>
  <c r="AA49" i="2"/>
  <c r="AC126" i="2"/>
  <c r="AD126" i="2" s="1"/>
  <c r="AM120" i="2"/>
  <c r="AN154" i="2"/>
  <c r="AM80" i="2"/>
  <c r="AM3" i="2"/>
  <c r="U65" i="2"/>
  <c r="AM42" i="2"/>
  <c r="AF128" i="2"/>
  <c r="AM139" i="2"/>
  <c r="AM124" i="2"/>
  <c r="AM125" i="2"/>
  <c r="AK110" i="2"/>
  <c r="AL110" i="2" s="1"/>
  <c r="AM137" i="2"/>
  <c r="AK161" i="2"/>
  <c r="AL161" i="2" s="1"/>
  <c r="AM105" i="2"/>
  <c r="AM47" i="2"/>
  <c r="I115" i="2"/>
  <c r="AA102" i="2"/>
  <c r="AK148" i="2"/>
  <c r="AL148" i="2" s="1"/>
  <c r="AM119" i="2"/>
  <c r="J59" i="2"/>
  <c r="T122" i="2"/>
  <c r="U122" i="2" s="1"/>
  <c r="AK102" i="2"/>
  <c r="AL102" i="2" s="1"/>
  <c r="AM159" i="2"/>
  <c r="AM158" i="2"/>
  <c r="AN97" i="2"/>
  <c r="AC148" i="2"/>
  <c r="AD148" i="2" s="1"/>
  <c r="AM131" i="2"/>
  <c r="AM79" i="2"/>
  <c r="AJ154" i="2"/>
  <c r="AM154" i="2" s="1"/>
  <c r="AM147" i="2"/>
  <c r="AM101" i="2"/>
  <c r="U117" i="2"/>
  <c r="AA154" i="2"/>
  <c r="AM106" i="2"/>
  <c r="AJ102" i="2"/>
  <c r="J102" i="2"/>
  <c r="AM77" i="2"/>
  <c r="AM153" i="2"/>
  <c r="U91" i="2"/>
  <c r="AM96" i="2"/>
  <c r="AM141" i="2"/>
  <c r="I126" i="2"/>
  <c r="AC154" i="2"/>
  <c r="AD154" i="2" s="1"/>
  <c r="U153" i="2"/>
  <c r="R154" i="2"/>
  <c r="AK126" i="2"/>
  <c r="AL126" i="2" s="1"/>
  <c r="AM117" i="2"/>
  <c r="AM65" i="2"/>
  <c r="AM138" i="2"/>
  <c r="AC59" i="2"/>
  <c r="AD59" i="2" s="1"/>
  <c r="AM78" i="2"/>
  <c r="AM68" i="2"/>
  <c r="AM99" i="2"/>
  <c r="I59" i="2"/>
  <c r="AK97" i="2"/>
  <c r="AL97" i="2" s="1"/>
  <c r="K115" i="2"/>
  <c r="L115" i="2" s="1"/>
  <c r="Y128" i="2"/>
  <c r="AC66" i="2"/>
  <c r="AD66" i="2" s="1"/>
  <c r="AJ59" i="2"/>
  <c r="W128" i="2"/>
  <c r="AM72" i="2"/>
  <c r="AC161" i="2"/>
  <c r="AD161" i="2" s="1"/>
  <c r="AJ126" i="2"/>
  <c r="AM126" i="2" s="1"/>
  <c r="J115" i="2"/>
  <c r="I110" i="2"/>
  <c r="AM17" i="2"/>
  <c r="AM21" i="2"/>
  <c r="AB110" i="2"/>
  <c r="AM110" i="2" s="1"/>
  <c r="AC122" i="2"/>
  <c r="AD122" i="2" s="1"/>
  <c r="AM29" i="2"/>
  <c r="T59" i="2"/>
  <c r="AN33" i="2"/>
  <c r="J97" i="2"/>
  <c r="AJ66" i="2"/>
  <c r="AM84" i="2"/>
  <c r="AN43" i="2"/>
  <c r="AG128" i="2"/>
  <c r="AC33" i="2"/>
  <c r="AD33" i="2" s="1"/>
  <c r="AI128" i="2"/>
  <c r="AJ148" i="2"/>
  <c r="AA66" i="2"/>
  <c r="U147" i="2"/>
  <c r="U160" i="2"/>
  <c r="AK59" i="2"/>
  <c r="AL59" i="2" s="1"/>
  <c r="S154" i="2"/>
  <c r="AM88" i="2"/>
  <c r="AC115" i="2"/>
  <c r="AD115" i="2" s="1"/>
  <c r="AB161" i="2"/>
  <c r="AM30" i="2"/>
  <c r="AA143" i="2"/>
  <c r="AN14" i="2"/>
  <c r="U152" i="2"/>
  <c r="U76" i="2"/>
  <c r="AM75" i="2"/>
  <c r="AA148" i="2"/>
  <c r="AJ143" i="2"/>
  <c r="AA97" i="2"/>
  <c r="AM86" i="2"/>
  <c r="I122" i="2"/>
  <c r="K126" i="2"/>
  <c r="L126" i="2" s="1"/>
  <c r="K97" i="2"/>
  <c r="L97" i="2" s="1"/>
  <c r="K31" i="3"/>
  <c r="L31" i="3" s="1"/>
  <c r="F128" i="2"/>
  <c r="I148" i="2"/>
  <c r="K66" i="2"/>
  <c r="L66" i="2" s="1"/>
  <c r="J143" i="2"/>
  <c r="K59" i="2"/>
  <c r="L59" i="2" s="1"/>
  <c r="I161" i="2"/>
  <c r="I133" i="2"/>
  <c r="U58" i="2"/>
  <c r="S148" i="2"/>
  <c r="AK115" i="2"/>
  <c r="AL115" i="2" s="1"/>
  <c r="AB102" i="2"/>
  <c r="AC82" i="2"/>
  <c r="AD82" i="2" s="1"/>
  <c r="AM114" i="2"/>
  <c r="AM87" i="2"/>
  <c r="U53" i="2"/>
  <c r="AC97" i="2"/>
  <c r="AD97" i="2" s="1"/>
  <c r="AC102" i="2"/>
  <c r="AD102" i="2" s="1"/>
  <c r="K148" i="2"/>
  <c r="L148" i="2" s="1"/>
  <c r="K102" i="2"/>
  <c r="L102" i="2" s="1"/>
  <c r="K110" i="2"/>
  <c r="L110" i="2" s="1"/>
  <c r="K143" i="2"/>
  <c r="L143" i="2" s="1"/>
  <c r="I97" i="2"/>
  <c r="I143" i="2"/>
  <c r="T154" i="2"/>
  <c r="U154" i="2" s="1"/>
  <c r="AJ89" i="2"/>
  <c r="AB33" i="2"/>
  <c r="J148" i="2"/>
  <c r="AM61" i="2"/>
  <c r="AJ115" i="2"/>
  <c r="K139" i="2"/>
  <c r="L139" i="2" s="1"/>
  <c r="U57" i="2"/>
  <c r="AB82" i="2"/>
  <c r="AM82" i="2" s="1"/>
  <c r="AA82" i="2"/>
  <c r="AJ43" i="2"/>
  <c r="AH128" i="2"/>
  <c r="AJ122" i="2"/>
  <c r="AK66" i="2"/>
  <c r="AL66" i="2" s="1"/>
  <c r="AM104" i="2"/>
  <c r="I102" i="2"/>
  <c r="AN66" i="2"/>
  <c r="J126" i="2"/>
  <c r="AA33" i="2"/>
  <c r="R161" i="2"/>
  <c r="V128" i="2"/>
  <c r="AA110" i="2"/>
  <c r="AC110" i="2"/>
  <c r="AD110" i="2" s="1"/>
  <c r="AA122" i="2"/>
  <c r="AB122" i="2"/>
  <c r="AJ97" i="2"/>
  <c r="AN122" i="2"/>
  <c r="AM31" i="2"/>
  <c r="J110" i="2"/>
  <c r="AB59" i="2"/>
  <c r="AB97" i="2"/>
  <c r="AB66" i="2"/>
  <c r="R97" i="2"/>
  <c r="S143" i="2"/>
  <c r="R115" i="2"/>
  <c r="R133" i="2"/>
  <c r="T143" i="2"/>
  <c r="U143" i="2" s="1"/>
  <c r="R126" i="2"/>
  <c r="S97" i="2"/>
  <c r="R122" i="2"/>
  <c r="S126" i="2"/>
  <c r="S115" i="2"/>
  <c r="S25" i="3"/>
  <c r="T97" i="2"/>
  <c r="U97" i="2" s="1"/>
  <c r="R82" i="2"/>
  <c r="R66" i="2"/>
  <c r="R139" i="2"/>
  <c r="N128" i="2"/>
  <c r="R143" i="2"/>
  <c r="T31" i="3"/>
  <c r="U31" i="3" s="1"/>
  <c r="T139" i="2"/>
  <c r="U139" i="2" s="1"/>
  <c r="T126" i="2"/>
  <c r="U126" i="2" s="1"/>
  <c r="T25" i="3"/>
  <c r="U25" i="3" s="1"/>
  <c r="T82" i="2"/>
  <c r="U82" i="2" s="1"/>
  <c r="Q128" i="2"/>
  <c r="S133" i="2"/>
  <c r="S82" i="2"/>
  <c r="S139" i="2"/>
  <c r="S66" i="2"/>
  <c r="T133" i="2"/>
  <c r="U133" i="2" s="1"/>
  <c r="S31" i="3"/>
  <c r="S122" i="2"/>
  <c r="M128" i="2"/>
  <c r="R25" i="3"/>
  <c r="U141" i="2"/>
  <c r="T115" i="2"/>
  <c r="U115" i="2" s="1"/>
  <c r="S110" i="2"/>
  <c r="R110" i="2"/>
  <c r="T66" i="2"/>
  <c r="U66" i="2" s="1"/>
  <c r="R59" i="2"/>
  <c r="S14" i="2"/>
  <c r="S33" i="2"/>
  <c r="T161" i="2"/>
  <c r="U161" i="2" s="1"/>
  <c r="S161" i="2"/>
  <c r="O128" i="2"/>
  <c r="T14" i="2"/>
  <c r="U14" i="2" s="1"/>
  <c r="S59" i="2"/>
  <c r="T102" i="2"/>
  <c r="U102" i="2" s="1"/>
  <c r="S102" i="2"/>
  <c r="R102" i="2"/>
  <c r="R148" i="2"/>
  <c r="T148" i="2"/>
  <c r="U148" i="2" s="1"/>
  <c r="P128" i="2"/>
  <c r="R33" i="2"/>
  <c r="T110" i="2"/>
  <c r="U110" i="2" s="1"/>
  <c r="J82" i="2"/>
  <c r="J133" i="2"/>
  <c r="K25" i="3"/>
  <c r="L25" i="3" s="1"/>
  <c r="K161" i="2"/>
  <c r="L161" i="2" s="1"/>
  <c r="J31" i="3"/>
  <c r="I82" i="2"/>
  <c r="J25" i="3"/>
  <c r="J66" i="2"/>
  <c r="K82" i="2"/>
  <c r="L82" i="2" s="1"/>
  <c r="K133" i="2"/>
  <c r="L133" i="2" s="1"/>
  <c r="J139" i="2"/>
  <c r="J161" i="2"/>
  <c r="J122" i="2"/>
  <c r="I49" i="2"/>
  <c r="K122" i="2"/>
  <c r="L122" i="2" s="1"/>
  <c r="I31" i="3"/>
  <c r="G128" i="2"/>
  <c r="E128" i="2"/>
  <c r="I139" i="2"/>
  <c r="I154" i="2"/>
  <c r="K154" i="2"/>
  <c r="L154" i="2" s="1"/>
  <c r="J154" i="2"/>
  <c r="R20" i="3"/>
  <c r="T20" i="3"/>
  <c r="U20" i="3" s="1"/>
  <c r="S20" i="3"/>
  <c r="AK31" i="3"/>
  <c r="AL31" i="3" s="1"/>
  <c r="AJ31" i="3"/>
  <c r="AA5" i="3"/>
  <c r="AK20" i="3"/>
  <c r="AL20" i="3" s="1"/>
  <c r="T5" i="3"/>
  <c r="U5" i="3" s="1"/>
  <c r="S5" i="3"/>
  <c r="R5" i="3"/>
  <c r="AN25" i="3"/>
  <c r="AB20" i="3"/>
  <c r="AC20" i="3"/>
  <c r="AD20" i="3" s="1"/>
  <c r="AA20" i="3"/>
  <c r="AB5" i="3"/>
  <c r="R31" i="3"/>
  <c r="AM18" i="3"/>
  <c r="AC25" i="3"/>
  <c r="AD25" i="3" s="1"/>
  <c r="AA25" i="3"/>
  <c r="AB25" i="3"/>
  <c r="J20" i="3"/>
  <c r="K20" i="3"/>
  <c r="L20" i="3" s="1"/>
  <c r="I20" i="3"/>
  <c r="AM4" i="3"/>
  <c r="AC31" i="3"/>
  <c r="AD31" i="3" s="1"/>
  <c r="AA31" i="3"/>
  <c r="AB31" i="3"/>
  <c r="AJ5" i="3"/>
  <c r="AK5" i="3"/>
  <c r="AL5" i="3" s="1"/>
  <c r="AJ25" i="3"/>
  <c r="AK25" i="3"/>
  <c r="AL25" i="3" s="1"/>
  <c r="S43" i="2"/>
  <c r="T43" i="2"/>
  <c r="U43" i="2" s="1"/>
  <c r="R43" i="2"/>
  <c r="I43" i="2"/>
  <c r="K43" i="2"/>
  <c r="L43" i="2" s="1"/>
  <c r="J43" i="2"/>
  <c r="AK49" i="2"/>
  <c r="AL49" i="2" s="1"/>
  <c r="AJ49" i="2"/>
  <c r="AC43" i="2"/>
  <c r="AD43" i="2" s="1"/>
  <c r="AB43" i="2"/>
  <c r="AA43" i="2"/>
  <c r="I89" i="2"/>
  <c r="K89" i="2"/>
  <c r="L89" i="2" s="1"/>
  <c r="J89" i="2"/>
  <c r="AM24" i="2"/>
  <c r="AM8" i="2"/>
  <c r="T33" i="2"/>
  <c r="U33" i="2" s="1"/>
  <c r="R14" i="2"/>
  <c r="AK33" i="2"/>
  <c r="AL33" i="2" s="1"/>
  <c r="AJ33" i="2"/>
  <c r="AM5" i="2"/>
  <c r="K49" i="2"/>
  <c r="L49" i="2" s="1"/>
  <c r="J49" i="2"/>
  <c r="AM48" i="2"/>
  <c r="AM53" i="2"/>
  <c r="AA14" i="2"/>
  <c r="AC14" i="2"/>
  <c r="AD14" i="2" s="1"/>
  <c r="AB14" i="2"/>
  <c r="AK14" i="2"/>
  <c r="AL14" i="2" s="1"/>
  <c r="AJ14" i="2"/>
  <c r="I14" i="2"/>
  <c r="K14" i="2"/>
  <c r="L14" i="2" s="1"/>
  <c r="J14" i="2"/>
  <c r="I44" i="2" l="1"/>
  <c r="J44" i="2"/>
  <c r="K44" i="2"/>
  <c r="L44" i="2"/>
  <c r="AM20" i="3"/>
  <c r="AK44" i="2"/>
  <c r="AA44" i="2"/>
  <c r="AB44" i="2"/>
  <c r="AC44" i="2"/>
  <c r="AD44" i="2" s="1"/>
  <c r="AL44" i="2"/>
  <c r="AJ44" i="2"/>
  <c r="AM44" i="2" s="1"/>
  <c r="U44" i="2"/>
  <c r="J33" i="2"/>
  <c r="K33" i="2"/>
  <c r="L33" i="2" s="1"/>
  <c r="I33" i="2"/>
  <c r="AM25" i="3"/>
  <c r="AM31" i="3"/>
  <c r="AM89" i="2"/>
  <c r="AM161" i="2"/>
  <c r="AM148" i="2"/>
  <c r="AM143" i="2"/>
  <c r="AM115" i="2"/>
  <c r="AN128" i="2"/>
  <c r="AM49" i="2"/>
  <c r="AM66" i="2"/>
  <c r="AJ128" i="2"/>
  <c r="AC128" i="2"/>
  <c r="AD128" i="2" s="1"/>
  <c r="AM102" i="2"/>
  <c r="AB128" i="2"/>
  <c r="AK128" i="2"/>
  <c r="AL128" i="2" s="1"/>
  <c r="AA128" i="2"/>
  <c r="U59" i="2"/>
  <c r="AM97" i="2"/>
  <c r="AM59" i="2"/>
  <c r="AM43" i="2"/>
  <c r="J128" i="2"/>
  <c r="AM122" i="2"/>
  <c r="AM33" i="2"/>
  <c r="R128" i="2"/>
  <c r="T128" i="2"/>
  <c r="U128" i="2" s="1"/>
  <c r="S128" i="2"/>
  <c r="K128" i="2"/>
  <c r="L128" i="2" s="1"/>
  <c r="I128" i="2"/>
  <c r="AM5" i="3"/>
  <c r="AM14" i="2"/>
  <c r="AM128" i="2" l="1"/>
</calcChain>
</file>

<file path=xl/sharedStrings.xml><?xml version="1.0" encoding="utf-8"?>
<sst xmlns="http://schemas.openxmlformats.org/spreadsheetml/2006/main" count="2647" uniqueCount="780">
  <si>
    <t>TOTAL ENROLLED</t>
  </si>
  <si>
    <t>NUMBER OF GRADUATES</t>
  </si>
  <si>
    <t>NEW STUDENTS ENROLLED</t>
  </si>
  <si>
    <t>STUDENTS ADMITTED</t>
  </si>
  <si>
    <t>Average</t>
  </si>
  <si>
    <t>EAB MARKET</t>
  </si>
  <si>
    <t>EAB OPPORTUNITY</t>
  </si>
  <si>
    <t>ART DEPT (1st &amp; 2nd Majors)</t>
  </si>
  <si>
    <t>Banner Code</t>
  </si>
  <si>
    <t>F 2020</t>
  </si>
  <si>
    <t>F 2021</t>
  </si>
  <si>
    <t>F 2022</t>
  </si>
  <si>
    <t>F 2023</t>
  </si>
  <si>
    <t>#Yrs&lt;40</t>
  </si>
  <si>
    <t>#</t>
  </si>
  <si>
    <t>%</t>
  </si>
  <si>
    <t>#Yrs&lt;10</t>
  </si>
  <si>
    <t>#Yrs &lt; 10</t>
  </si>
  <si>
    <t>Yield</t>
  </si>
  <si>
    <t>SCORE</t>
  </si>
  <si>
    <t>Art Studio - BA</t>
  </si>
  <si>
    <t>BA-ART-STDO</t>
  </si>
  <si>
    <t>Art History BA</t>
  </si>
  <si>
    <t>BA-ARTH</t>
  </si>
  <si>
    <t>CLOSED</t>
  </si>
  <si>
    <t>Art - Fine Arts - BFA</t>
  </si>
  <si>
    <t>BFA-ART</t>
  </si>
  <si>
    <t>Art Animation &amp; Multimedia BFA</t>
  </si>
  <si>
    <t>BFA-ART-ANMM</t>
  </si>
  <si>
    <t>Art Drawing, Painting, &amp; Printmaking BFA</t>
  </si>
  <si>
    <t>BFA-ART-DPPM</t>
  </si>
  <si>
    <t>Art Graphic &amp; Interactive Design BFA</t>
  </si>
  <si>
    <t>BFA-ART-GID</t>
  </si>
  <si>
    <t>Art Interdisciplinary Arts BFA</t>
  </si>
  <si>
    <t>BFA-ART-INTA</t>
  </si>
  <si>
    <t>Art Photography BFA</t>
  </si>
  <si>
    <t>BFA-ART-PHOT</t>
  </si>
  <si>
    <t>Art Sculpture &amp; 3D Design BFA</t>
  </si>
  <si>
    <t>BFA-ART-SC3D</t>
  </si>
  <si>
    <t>TOTAL BFA</t>
  </si>
  <si>
    <t>BFA ART</t>
  </si>
  <si>
    <t>COMM DEPT (1st &amp; 2nd Majors)</t>
  </si>
  <si>
    <t>Communication - Broadcast Journalism BA</t>
  </si>
  <si>
    <t>BA-COMM-BJRN</t>
  </si>
  <si>
    <t>Communication Studies BA</t>
  </si>
  <si>
    <t>BA-COMM-COST</t>
  </si>
  <si>
    <t>BA-WCST</t>
  </si>
  <si>
    <t>NEW</t>
  </si>
  <si>
    <t>Communication - Journalism BA</t>
  </si>
  <si>
    <t>BA-COMM-JOUR</t>
  </si>
  <si>
    <t>Communication - Media Production BA</t>
  </si>
  <si>
    <t>BA-COMM-MDPD</t>
  </si>
  <si>
    <t>Communication - Media Studies BA</t>
  </si>
  <si>
    <t>BA-COMM-MDST</t>
  </si>
  <si>
    <t>Communication - Public Relations BA</t>
  </si>
  <si>
    <t>BA-COMM-PBRL</t>
  </si>
  <si>
    <t>Communication - Theatre &amp; Comedy BA</t>
  </si>
  <si>
    <t>BA-COMM-THCM</t>
  </si>
  <si>
    <t>BA-COMM</t>
  </si>
  <si>
    <t>TOTAL COMM BA</t>
  </si>
  <si>
    <t>Public Relations BA</t>
  </si>
  <si>
    <t>BA-PBRL</t>
  </si>
  <si>
    <t>Public Relations BA WPO</t>
  </si>
  <si>
    <t>BA-WPBR</t>
  </si>
  <si>
    <t>TOTAL PUBLIC RELATIONS BA</t>
  </si>
  <si>
    <t>CDSJ DEPT (1st &amp; 2nd Majors)</t>
  </si>
  <si>
    <t>Africana World Studies Humanities &amp; Arts BA</t>
  </si>
  <si>
    <t>BA-AWS-HA</t>
  </si>
  <si>
    <t>Africana World Studies Social Sci Community Development BA</t>
  </si>
  <si>
    <t>BA-AWS-SSCD</t>
  </si>
  <si>
    <t>TOTAL AWS</t>
  </si>
  <si>
    <t>BA-AWS</t>
  </si>
  <si>
    <t>Anthropology - BA</t>
  </si>
  <si>
    <t>BA-ANTH</t>
  </si>
  <si>
    <t>Community &amp; Social Justice Studies</t>
  </si>
  <si>
    <t>BA-CDSJ</t>
  </si>
  <si>
    <t>Latin American &amp; Latino/a Studies BA</t>
  </si>
  <si>
    <t>BA-LAS</t>
  </si>
  <si>
    <t>Leadership &amp; Professional Studies</t>
  </si>
  <si>
    <t>BA-LPS</t>
  </si>
  <si>
    <t>BA-WLPS</t>
  </si>
  <si>
    <t>TOTAL LPS</t>
  </si>
  <si>
    <t>BA LPS</t>
  </si>
  <si>
    <t>Women's &amp; Gender Studies</t>
  </si>
  <si>
    <t>BA-WGS</t>
  </si>
  <si>
    <t>Liberal Studies AHSS</t>
  </si>
  <si>
    <t>BA-LBST-AHSS</t>
  </si>
  <si>
    <t>BA-WLBS</t>
  </si>
  <si>
    <t>TOTAL LIBERAL STUDIES</t>
  </si>
  <si>
    <t>BA-LBST</t>
  </si>
  <si>
    <t>History BA</t>
  </si>
  <si>
    <t>BA-HIST</t>
  </si>
  <si>
    <t>BA-ETHC</t>
  </si>
  <si>
    <t>Philosophy - BA</t>
  </si>
  <si>
    <t>BA-PHIL</t>
  </si>
  <si>
    <t>LANG, LIT, CULT, WRITING DEPT (1st &amp; 2nd Majors)</t>
  </si>
  <si>
    <t>English Creative Writing BA</t>
  </si>
  <si>
    <t>BA-ENG-CWRT</t>
  </si>
  <si>
    <t>English for Education Major BA</t>
  </si>
  <si>
    <t>BA-ENG-EDT</t>
  </si>
  <si>
    <t>1.83-2.66</t>
  </si>
  <si>
    <t>2.63-2.44</t>
  </si>
  <si>
    <t>English Literature - BA</t>
  </si>
  <si>
    <t>BA-ENG-LIT</t>
  </si>
  <si>
    <t>English Education Literature BA</t>
  </si>
  <si>
    <t>BA-ENG-LITE</t>
  </si>
  <si>
    <t>English Writing BA</t>
  </si>
  <si>
    <t>BA-ENG-WRIT</t>
  </si>
  <si>
    <t>English Education Writing BA</t>
  </si>
  <si>
    <t>BA-ENG-WRTE</t>
  </si>
  <si>
    <t>English BA</t>
  </si>
  <si>
    <t>BA-ENG</t>
  </si>
  <si>
    <t>TOTAL ENGLISH BA</t>
  </si>
  <si>
    <t>Spanish - BA</t>
  </si>
  <si>
    <t>BA-SPAN</t>
  </si>
  <si>
    <t xml:space="preserve"> </t>
  </si>
  <si>
    <t>Asian Studies - Chinese Language Track -  BA</t>
  </si>
  <si>
    <t>BA-ASN-CLNG</t>
  </si>
  <si>
    <t>Asian Studies - Japanese Language Track BA</t>
  </si>
  <si>
    <t>BA-ASN-JPAN</t>
  </si>
  <si>
    <t>Asian Studies - East Asian - BA</t>
  </si>
  <si>
    <t>BA-ASN-EASN</t>
  </si>
  <si>
    <t>BA-ASN</t>
  </si>
  <si>
    <t>Global Asia -BA</t>
  </si>
  <si>
    <t>BA-GLAS</t>
  </si>
  <si>
    <t>MUSIC DEPT (1st &amp; 2nd Majors)</t>
  </si>
  <si>
    <t>BA-MUS-PMUS</t>
  </si>
  <si>
    <t>BA-MUS-STDS</t>
  </si>
  <si>
    <t>MUSIC BA TOTAL</t>
  </si>
  <si>
    <t>BA-MUS</t>
  </si>
  <si>
    <t>Music Classical Secondary Ed K-12 Instrumental BM</t>
  </si>
  <si>
    <t>BM-MUS-IN-SC</t>
  </si>
  <si>
    <t>Music Classical Secondary Ed K-12 Performance Voice BM</t>
  </si>
  <si>
    <t>BM-MUS-VC-SC</t>
  </si>
  <si>
    <t>Music Jazz Secondary Ed K-12 BM</t>
  </si>
  <si>
    <t>BM-MUS-JZ-SC</t>
  </si>
  <si>
    <t>MUSIC ED SUBOITAL</t>
  </si>
  <si>
    <t>Music Jazz Studies Drums BM</t>
  </si>
  <si>
    <t>BM-MUS-JSD</t>
  </si>
  <si>
    <t>Music Jazz Studies Keyboard BM</t>
  </si>
  <si>
    <t>BM-MUS-JSK</t>
  </si>
  <si>
    <t>Music Jazz Studies Vocal BM</t>
  </si>
  <si>
    <t>BM-MUS-JSV</t>
  </si>
  <si>
    <t>Music Jazz Studies Wind, Mallet, Guitar BM</t>
  </si>
  <si>
    <t>BM-MUS-JSW</t>
  </si>
  <si>
    <t>Music Performance Jazz/Classical BM</t>
  </si>
  <si>
    <t>BM-MUS-PJC</t>
  </si>
  <si>
    <t>JAZZ STUDIES SUBTOTAL</t>
  </si>
  <si>
    <t>Music Management Classical</t>
  </si>
  <si>
    <t>BM-MUS-MCLS</t>
  </si>
  <si>
    <t>Music &amp; Entertainment Industries Classical BM</t>
  </si>
  <si>
    <t>BM-MUS-MEIC</t>
  </si>
  <si>
    <t>Music &amp; Entertainment Industries Jazz BM</t>
  </si>
  <si>
    <t>BM-MUS-MEIJ</t>
  </si>
  <si>
    <t>MEIC SUBTOTAL</t>
  </si>
  <si>
    <t>Music Classical Performance</t>
  </si>
  <si>
    <t>BM-MUS-CLS</t>
  </si>
  <si>
    <t>Music Classical Performance Instrument BM</t>
  </si>
  <si>
    <t>BM-MUS-PINS</t>
  </si>
  <si>
    <t>Music Classical Performance Piano BM</t>
  </si>
  <si>
    <t>BM-MUS-PPIO</t>
  </si>
  <si>
    <t>Music Classical Performance Voice BM</t>
  </si>
  <si>
    <t>BM-MUS-PVCE</t>
  </si>
  <si>
    <t>BM-MUS-PPEC</t>
  </si>
  <si>
    <t>CLASSICAL PERFORMANCE SUBTOTAL</t>
  </si>
  <si>
    <t>Music Jazz Sound Engineering BM</t>
  </si>
  <si>
    <t>BM-MUS-SECJ</t>
  </si>
  <si>
    <t>Music Classical Sound Engineering  BM</t>
  </si>
  <si>
    <t>BM-MUS-SECL</t>
  </si>
  <si>
    <t>SOUND ENGINEERING SUBTOTAL</t>
  </si>
  <si>
    <t>TOTAL BM</t>
  </si>
  <si>
    <t>BM-MUS</t>
  </si>
  <si>
    <t>PLUS DEPT (1st &amp; 2nd Majors)</t>
  </si>
  <si>
    <t>Political Science BA</t>
  </si>
  <si>
    <t>BA-POL</t>
  </si>
  <si>
    <t>Political Science BA/MA</t>
  </si>
  <si>
    <t>BA-POL-ACC</t>
  </si>
  <si>
    <t>TOTAL POLITICAL SCIENCE</t>
  </si>
  <si>
    <t>Legal Studies BA</t>
  </si>
  <si>
    <t>BA-LGST</t>
  </si>
  <si>
    <t>Geography - General BA</t>
  </si>
  <si>
    <t>BA-GEOG-GEN</t>
  </si>
  <si>
    <t>Geography - GIS BA</t>
  </si>
  <si>
    <t>BA-GEOG-GIS</t>
  </si>
  <si>
    <t>TOTAL GEOGRAPHY</t>
  </si>
  <si>
    <t>Urban Science &amp; Society - CCD BA</t>
  </si>
  <si>
    <t>BA-URSS-CCD</t>
  </si>
  <si>
    <t>Urban Science &amp; Society - PPD BA</t>
  </si>
  <si>
    <t>BA-URSS-PPD</t>
  </si>
  <si>
    <t>TOTAL URBAN SCIENCE &amp; SOCIETY</t>
  </si>
  <si>
    <t>BA-URSS</t>
  </si>
  <si>
    <t>PSYCHOLOGY DEPT (1st &amp; 2nd Majors)</t>
  </si>
  <si>
    <t>Psychology - BA</t>
  </si>
  <si>
    <t>BA-PSY</t>
  </si>
  <si>
    <t>Psychology - BA WPOnline</t>
  </si>
  <si>
    <t>BA-WPSY</t>
  </si>
  <si>
    <t>TOTAL PSYCHOLOGY</t>
  </si>
  <si>
    <t>PSY</t>
  </si>
  <si>
    <t>SOCIOLOGY &amp; CCJ DEPT (1st &amp; 2nd Majors)</t>
  </si>
  <si>
    <t>Criminology &amp; Criminal Justice BA</t>
  </si>
  <si>
    <t>BA-CCJ</t>
  </si>
  <si>
    <t>Criminology &amp; CJ BA WP Online</t>
  </si>
  <si>
    <t>BA-WCCJ</t>
  </si>
  <si>
    <t>Criminology &amp; CJ BA Accel. WP Online</t>
  </si>
  <si>
    <t>BA-WCCJ-ACPT</t>
  </si>
  <si>
    <t>TOTAL C&amp;CJ BA</t>
  </si>
  <si>
    <t>BA CCJ</t>
  </si>
  <si>
    <t>Sociology  - Applied - BA</t>
  </si>
  <si>
    <t>BA-SOCI-ASOC</t>
  </si>
  <si>
    <t>Sociology - General - BA</t>
  </si>
  <si>
    <t>BA-SOCI-GEN</t>
  </si>
  <si>
    <t>Sociology - Social Services - BA</t>
  </si>
  <si>
    <t>BA-SOCI-SOS</t>
  </si>
  <si>
    <t>Sociology - Work &amp; Community Engagement BA</t>
  </si>
  <si>
    <t>BA-SOCI-WCE</t>
  </si>
  <si>
    <t>Sociology (BA) WPO</t>
  </si>
  <si>
    <t>BA-WSOC</t>
  </si>
  <si>
    <t>TOTAL SOCIOLOGY BA</t>
  </si>
  <si>
    <t>BA-SOCI</t>
  </si>
  <si>
    <t>Social Work (BSW)</t>
  </si>
  <si>
    <t>BSW</t>
  </si>
  <si>
    <t>Enrolled Students, # Years below 40</t>
  </si>
  <si>
    <t>2,3=Orange; 4, 5=Blue</t>
  </si>
  <si>
    <t>% = F2022/ previous years average</t>
  </si>
  <si>
    <t>-1% to -49% = Orange; -50% to -100% =Blue</t>
  </si>
  <si>
    <t>Graduated Students, # Years below 20</t>
  </si>
  <si>
    <t>%=F2022/previous years average</t>
  </si>
  <si>
    <t>New Enrollment, # years below 10</t>
  </si>
  <si>
    <t>% Change in Admitted Students</t>
  </si>
  <si>
    <t>Ave Yield</t>
  </si>
  <si>
    <t>&lt;10% Blue; 10%-20% Orange</t>
  </si>
  <si>
    <t>2022 Yield</t>
  </si>
  <si>
    <t>EAB Labor Market Rating</t>
  </si>
  <si>
    <t>&lt;2=Orange; 2-3=Yellow; &gt;3=Green</t>
  </si>
  <si>
    <t>EAB Opportunity Rating</t>
  </si>
  <si>
    <t>New Programs = No assessment if 3 years or fewer years; green shading</t>
  </si>
  <si>
    <t>Closed or Closing programs = No assessment; shown here with orange shading if there is still enrollment</t>
  </si>
  <si>
    <t>PROGRAM</t>
  </si>
  <si>
    <t>EAB</t>
  </si>
  <si>
    <t>ART DEPT</t>
  </si>
  <si>
    <t>#Yrs&lt;20</t>
  </si>
  <si>
    <t>Labor Market</t>
  </si>
  <si>
    <t>Opportunity</t>
  </si>
  <si>
    <t>MFA Visual Art</t>
  </si>
  <si>
    <t>MFA-ART</t>
  </si>
  <si>
    <t>MFA Visual Art, Animation Track</t>
  </si>
  <si>
    <t>MFA-VSAT</t>
  </si>
  <si>
    <t>TOTAL MFA ART</t>
  </si>
  <si>
    <t>MFA ART TOTAL</t>
  </si>
  <si>
    <t>Creative and Professional Writing</t>
  </si>
  <si>
    <t>MFA-CPWR</t>
  </si>
  <si>
    <t>0.47</t>
  </si>
  <si>
    <t>English Literature</t>
  </si>
  <si>
    <t>MA-ENG-LIT</t>
  </si>
  <si>
    <t>MA-ENG-WRIT</t>
  </si>
  <si>
    <t>COMMUNICATION DEPT</t>
  </si>
  <si>
    <t xml:space="preserve">Professional Communication </t>
  </si>
  <si>
    <t>MA-PCOM-GEN</t>
  </si>
  <si>
    <t>MED Curriculum &amp; Learning Bilingual / ESL</t>
  </si>
  <si>
    <t>MED-CL-BLEL</t>
  </si>
  <si>
    <t>MUSIC DEPT</t>
  </si>
  <si>
    <t>MM Music Education</t>
  </si>
  <si>
    <t>MM-MUS-EDT</t>
  </si>
  <si>
    <t>MM Music: Jazz Studies &amp; Arranging</t>
  </si>
  <si>
    <t>MM-MUS-JSA</t>
  </si>
  <si>
    <t>MM Music: Jazz Studies &amp; Performance</t>
  </si>
  <si>
    <t>MM-MUS-JSP</t>
  </si>
  <si>
    <t>TOTAL MM</t>
  </si>
  <si>
    <t>MM-MUS</t>
  </si>
  <si>
    <t>MBA-BUS-MMGT</t>
  </si>
  <si>
    <t>MBA-BUS-MEM</t>
  </si>
  <si>
    <t>PLUS DEPT</t>
  </si>
  <si>
    <t>Master in Public Policy</t>
  </si>
  <si>
    <t>MPP-PP</t>
  </si>
  <si>
    <t>Public Pol &amp; Int Affairs</t>
  </si>
  <si>
    <t>MA-PPIA</t>
  </si>
  <si>
    <t>TOTAL PUBLIC POLICY</t>
  </si>
  <si>
    <t>PSYCHOLOGY DEPT</t>
  </si>
  <si>
    <t>MA Clinical &amp; Counseling Psychology</t>
  </si>
  <si>
    <t>MA-ACPS</t>
  </si>
  <si>
    <t>MA Clinical &amp; Counseling Psych License</t>
  </si>
  <si>
    <t>MA-ACPS-LSC</t>
  </si>
  <si>
    <t>MA Clinical &amp; Counseling Psych Non-License</t>
  </si>
  <si>
    <t>MA-ACPS-NLS</t>
  </si>
  <si>
    <t>TOTAL MA CLINICAL &amp; COUNSELING PSYCH</t>
  </si>
  <si>
    <t>Doctorate of Clinical Psychology</t>
  </si>
  <si>
    <t>PSYD-CCAP</t>
  </si>
  <si>
    <t>SOCIOLOGY &amp; CCJ DEPT</t>
  </si>
  <si>
    <t>MA Applied Sociology</t>
  </si>
  <si>
    <t>MA-ASOC</t>
  </si>
  <si>
    <t>CDSJ DEPT</t>
  </si>
  <si>
    <t>#Yrs&lt;5</t>
  </si>
  <si>
    <t>#Yrs &lt; 5</t>
  </si>
  <si>
    <t>UG Diversity, Equity &amp; Inclusion</t>
  </si>
  <si>
    <t>CERT-DEI</t>
  </si>
  <si>
    <t>New</t>
  </si>
  <si>
    <t>UG Diversity, Equity &amp; Inclusion WPO</t>
  </si>
  <si>
    <t>CERT-WDEI</t>
  </si>
  <si>
    <t xml:space="preserve">UG Gender &amp; Sexuality </t>
  </si>
  <si>
    <t>CERT-GNDS</t>
  </si>
  <si>
    <t>GR Bilingual Education</t>
  </si>
  <si>
    <t>CERT-BLNG</t>
  </si>
  <si>
    <t>UG Creative Writing</t>
  </si>
  <si>
    <t>CERT-CWRT</t>
  </si>
  <si>
    <t>GR Teaching English Second Language</t>
  </si>
  <si>
    <t>CERT-ESL</t>
  </si>
  <si>
    <t>UG Spanish Bilingualism</t>
  </si>
  <si>
    <t>CERT-SPBI</t>
  </si>
  <si>
    <t>HISTORY, PHILOSOPHY &amp; LS  DEPT</t>
  </si>
  <si>
    <t>UG Health Ethics</t>
  </si>
  <si>
    <t>CERT-HETH</t>
  </si>
  <si>
    <t>GR Jazz Pedagogy</t>
  </si>
  <si>
    <t>CERT-JZPD</t>
  </si>
  <si>
    <t>GR Orff Schulwerk</t>
  </si>
  <si>
    <t>CERT-ORFS</t>
  </si>
  <si>
    <t>UG Behavioral &amp; Social Sci Research</t>
  </si>
  <si>
    <t>CERT-BSSR</t>
  </si>
  <si>
    <t>ART DEPT MINORS</t>
  </si>
  <si>
    <t>AVERAGE</t>
  </si>
  <si>
    <t>YEARS&lt;5</t>
  </si>
  <si>
    <t>Art - History</t>
  </si>
  <si>
    <t>Art - Studio</t>
  </si>
  <si>
    <t>COMMUNICATION DEPT MINORS</t>
  </si>
  <si>
    <t>Communication Studies</t>
  </si>
  <si>
    <t>Film Studies</t>
  </si>
  <si>
    <t>International Cinema</t>
  </si>
  <si>
    <t>Interpersonal Communication</t>
  </si>
  <si>
    <t>Journalism</t>
  </si>
  <si>
    <t>Media Studies</t>
  </si>
  <si>
    <t>Public relations</t>
  </si>
  <si>
    <t>Theatre &amp; Comedy</t>
  </si>
  <si>
    <t>CDSJ DEPT MINORS</t>
  </si>
  <si>
    <t>Africana World Studies</t>
  </si>
  <si>
    <t>Anthropology</t>
  </si>
  <si>
    <t>Social Justice</t>
  </si>
  <si>
    <t>HISTORY, PHIL &amp; LIBERAL STUDIES DEPT MINORS</t>
  </si>
  <si>
    <t>Ethics</t>
  </si>
  <si>
    <t>Philosophy</t>
  </si>
  <si>
    <t>Religious Studies</t>
  </si>
  <si>
    <t>American Studies</t>
  </si>
  <si>
    <t>History</t>
  </si>
  <si>
    <t>LANG, LIT, CULT &amp; WRIT MINORS AND ENDORSE</t>
  </si>
  <si>
    <t>Creative Writing</t>
  </si>
  <si>
    <t>Critical &amp; Prof Writing</t>
  </si>
  <si>
    <t>English - Literature</t>
  </si>
  <si>
    <t>World Literature</t>
  </si>
  <si>
    <t>Asian Studies Language</t>
  </si>
  <si>
    <t>Asian Studies</t>
  </si>
  <si>
    <t>French</t>
  </si>
  <si>
    <t>Linguistics</t>
  </si>
  <si>
    <t>Spanish for the Professional</t>
  </si>
  <si>
    <t>Spanish</t>
  </si>
  <si>
    <t>Italian&amp;Ital-American Studies</t>
  </si>
  <si>
    <t>MUSIC DEPT MINORS</t>
  </si>
  <si>
    <t>Digital Music Creation and Arr</t>
  </si>
  <si>
    <t>Music</t>
  </si>
  <si>
    <t>Music &amp; Entertainment Industry</t>
  </si>
  <si>
    <t>Music - Management</t>
  </si>
  <si>
    <t>PLUS HEALTH DEPT MINORS</t>
  </si>
  <si>
    <t>Forensic Studies</t>
  </si>
  <si>
    <t>Geography</t>
  </si>
  <si>
    <t>International Studies</t>
  </si>
  <si>
    <t>Latin American&amp;Latino Studies</t>
  </si>
  <si>
    <t>Legal Studies</t>
  </si>
  <si>
    <t>Middle East Studies</t>
  </si>
  <si>
    <t>Political Science</t>
  </si>
  <si>
    <t>Public Policy&amp;Admin</t>
  </si>
  <si>
    <t>Urban Studies</t>
  </si>
  <si>
    <t>PSYCHOLOGY DEPT MINORS</t>
  </si>
  <si>
    <t>Psychology</t>
  </si>
  <si>
    <t>SOCIOLOGY DEPT MINORS</t>
  </si>
  <si>
    <t>Criminology &amp; Crim Justice</t>
  </si>
  <si>
    <t>Sociology</t>
  </si>
  <si>
    <t>BA-EC-ESBL</t>
  </si>
  <si>
    <t>BA-EC-ESLC</t>
  </si>
  <si>
    <t>BA-EC-TSEB</t>
  </si>
  <si>
    <t>BA-EC-TSES</t>
  </si>
  <si>
    <t>BA-ELED-BEMS</t>
  </si>
  <si>
    <t>BA-ELED-BLES</t>
  </si>
  <si>
    <t>BA-ELED-BTSE</t>
  </si>
  <si>
    <t>BA-ELED-EESL</t>
  </si>
  <si>
    <t>BA-ELED-MSES</t>
  </si>
  <si>
    <t>BA-ELED-MTES</t>
  </si>
  <si>
    <t>BA-ELED-TBME</t>
  </si>
  <si>
    <t>BA-ELED-TDES</t>
  </si>
  <si>
    <t>BA-SEC-BESL</t>
  </si>
  <si>
    <t>BA-SEC-BETS</t>
  </si>
  <si>
    <t>BA-SEC-ESLS</t>
  </si>
  <si>
    <t>BA-SEC-ESTS</t>
  </si>
  <si>
    <t>BA-EC-BLNG</t>
  </si>
  <si>
    <t>BA-EC-CTSB</t>
  </si>
  <si>
    <t>BA-ELED-BLNG</t>
  </si>
  <si>
    <t>BA-ELED-LMSB</t>
  </si>
  <si>
    <t>BA-ELED-LSDB</t>
  </si>
  <si>
    <t>BA-ELED-TBMS</t>
  </si>
  <si>
    <t>BA-SEC-BLNG</t>
  </si>
  <si>
    <t>BA-CHEM</t>
  </si>
  <si>
    <t>BA-CODS</t>
  </si>
  <si>
    <t>BA-CODS-ACC</t>
  </si>
  <si>
    <t>BA-WCOM</t>
  </si>
  <si>
    <t>BA-DIS</t>
  </si>
  <si>
    <t>BA-EC-BLEL</t>
  </si>
  <si>
    <t>BA-EC-ELED</t>
  </si>
  <si>
    <t>BA-EC-GEN</t>
  </si>
  <si>
    <t>BA-EC-TSD</t>
  </si>
  <si>
    <t>BA-ECEP</t>
  </si>
  <si>
    <t>BA-ECON</t>
  </si>
  <si>
    <t>BA-ECON-RSDA</t>
  </si>
  <si>
    <t>BA-ELED-GEN</t>
  </si>
  <si>
    <t>BA-ELED-MS</t>
  </si>
  <si>
    <t>BA-ELED-SDMS</t>
  </si>
  <si>
    <t>BA-ELED-TSD</t>
  </si>
  <si>
    <t>BA-ESCI</t>
  </si>
  <si>
    <t>BA-IMS-BIO</t>
  </si>
  <si>
    <t>BA-IMS-CHEM</t>
  </si>
  <si>
    <t>BA-IMS-ENV</t>
  </si>
  <si>
    <t>BA-IMS-MATH</t>
  </si>
  <si>
    <t>BA-MATH</t>
  </si>
  <si>
    <t>BA-SEC</t>
  </si>
  <si>
    <t>BA-SEC-TSD</t>
  </si>
  <si>
    <t>BA-SOCI-CJA</t>
  </si>
  <si>
    <t>BA-SPMG</t>
  </si>
  <si>
    <t>BM-MUS-JAZZ</t>
  </si>
  <si>
    <t>BM-MUS-MJZP</t>
  </si>
  <si>
    <t>BM-MUS-PGTR</t>
  </si>
  <si>
    <t>BS-ABA</t>
  </si>
  <si>
    <t>BS-ACCT</t>
  </si>
  <si>
    <t>BS-ACT</t>
  </si>
  <si>
    <t>BS-ATR</t>
  </si>
  <si>
    <t>BS-BIO-ECO</t>
  </si>
  <si>
    <t>BS-BIO-GEN</t>
  </si>
  <si>
    <t>BS-BIO-ORGN</t>
  </si>
  <si>
    <t>BS-BIO-PHB</t>
  </si>
  <si>
    <t>BS-BIO-PMED</t>
  </si>
  <si>
    <t>BS-BIOT</t>
  </si>
  <si>
    <t>BS-BMGT</t>
  </si>
  <si>
    <t>BS-BMKT</t>
  </si>
  <si>
    <t>BS-BMKT-DMKT</t>
  </si>
  <si>
    <t>BS-CHEM</t>
  </si>
  <si>
    <t>BS-CIT</t>
  </si>
  <si>
    <t>BS-CODS</t>
  </si>
  <si>
    <t>BS-CS</t>
  </si>
  <si>
    <t>BS-ENV</t>
  </si>
  <si>
    <t>BS-EVSN</t>
  </si>
  <si>
    <t>BS-FIN</t>
  </si>
  <si>
    <t>BS-FIN-CACB</t>
  </si>
  <si>
    <t>BS-FIN-FNTC</t>
  </si>
  <si>
    <t>BS-FIN-RSKM</t>
  </si>
  <si>
    <t>BS-FNPL</t>
  </si>
  <si>
    <t>BS-GLST</t>
  </si>
  <si>
    <t>BS-HHLS</t>
  </si>
  <si>
    <t>BS-HLST</t>
  </si>
  <si>
    <t>BS-IT</t>
  </si>
  <si>
    <t>BS-MATH</t>
  </si>
  <si>
    <t>BS-MDBC</t>
  </si>
  <si>
    <t>BS-MGT</t>
  </si>
  <si>
    <t>BS-MGT-HRM</t>
  </si>
  <si>
    <t>BS-MGT-SBE</t>
  </si>
  <si>
    <t>BS-MKT</t>
  </si>
  <si>
    <t>BS-MKT-DMKT</t>
  </si>
  <si>
    <t>BS-MKT-MKMG</t>
  </si>
  <si>
    <t>BS-NNUR</t>
  </si>
  <si>
    <t>BS-NURA</t>
  </si>
  <si>
    <t>BS-NURG</t>
  </si>
  <si>
    <t>BS-NURR</t>
  </si>
  <si>
    <t>BS-PBHL-ED</t>
  </si>
  <si>
    <t>BS-PBHL-GEN</t>
  </si>
  <si>
    <t>BS-PBHL-PROM</t>
  </si>
  <si>
    <t>BS-PE-K12</t>
  </si>
  <si>
    <t>BS-PE-KH12</t>
  </si>
  <si>
    <t>BS-SLP</t>
  </si>
  <si>
    <t>BS-SLS</t>
  </si>
  <si>
    <t>BS-SMED</t>
  </si>
  <si>
    <t>BS-WABA</t>
  </si>
  <si>
    <t>BS-WACT</t>
  </si>
  <si>
    <t>BS-WFIN</t>
  </si>
  <si>
    <t>BS-WGLS</t>
  </si>
  <si>
    <t>BS-WIT</t>
  </si>
  <si>
    <t>BS-WSLS</t>
  </si>
  <si>
    <t>CERT-AGNP</t>
  </si>
  <si>
    <t>CERT-AGP</t>
  </si>
  <si>
    <t>CERT-AMS</t>
  </si>
  <si>
    <t>CERT-AMSA</t>
  </si>
  <si>
    <t>CERT-BBSF</t>
  </si>
  <si>
    <t>CERT-BSFD</t>
  </si>
  <si>
    <t>CERT-CANB</t>
  </si>
  <si>
    <t>CERT-WCAN</t>
  </si>
  <si>
    <t>CERT-CNRI</t>
  </si>
  <si>
    <t>CERT-CNRN</t>
  </si>
  <si>
    <t>CERT-CP3A</t>
  </si>
  <si>
    <t>CERT-ELD</t>
  </si>
  <si>
    <t>CERT-EMAS</t>
  </si>
  <si>
    <t>CERT-EMSL</t>
  </si>
  <si>
    <t>CERT-ERS</t>
  </si>
  <si>
    <t>CERT-ESAR</t>
  </si>
  <si>
    <t>CERT-ESCR</t>
  </si>
  <si>
    <t>CERT-ESUP</t>
  </si>
  <si>
    <t>CERT-FNP</t>
  </si>
  <si>
    <t>CERT-GEFH</t>
  </si>
  <si>
    <t>CERT-HRM</t>
  </si>
  <si>
    <t>CERT-MBAP</t>
  </si>
  <si>
    <t>CERT-NFNP</t>
  </si>
  <si>
    <t>CERT-NNRE</t>
  </si>
  <si>
    <t>CERT-PBPP</t>
  </si>
  <si>
    <t>CERT-PODC</t>
  </si>
  <si>
    <t>CERT-SAC</t>
  </si>
  <si>
    <t>CERT-SHCO</t>
  </si>
  <si>
    <t>CERT-SLM</t>
  </si>
  <si>
    <t>CERT-SLMA</t>
  </si>
  <si>
    <t>CERT-STM</t>
  </si>
  <si>
    <t>CERT-TSD</t>
  </si>
  <si>
    <t>CERT-TSDA</t>
  </si>
  <si>
    <t>CERT-WBDM</t>
  </si>
  <si>
    <t>CERT-WESU</t>
  </si>
  <si>
    <t>CERT-WFRA</t>
  </si>
  <si>
    <t>CERT-WHRM</t>
  </si>
  <si>
    <t>CERT-WSCP</t>
  </si>
  <si>
    <t>CERT-WSHM</t>
  </si>
  <si>
    <t>CERT-WTSD</t>
  </si>
  <si>
    <t>DNP-NURP</t>
  </si>
  <si>
    <t>EDD-LEAD</t>
  </si>
  <si>
    <t>MA-EHEA-LST</t>
  </si>
  <si>
    <t>MA-HEA-LST</t>
  </si>
  <si>
    <t>MA-HEA-SDEV</t>
  </si>
  <si>
    <t>MA-HIST</t>
  </si>
  <si>
    <t>MA-PCOM-CSC</t>
  </si>
  <si>
    <t>MA-PCOM-MPW</t>
  </si>
  <si>
    <t>MAT-ELEA</t>
  </si>
  <si>
    <t>MAT-ELEM-GEN</t>
  </si>
  <si>
    <t>MAT-ELEM-MS</t>
  </si>
  <si>
    <t>MAT-ELEM-MSA</t>
  </si>
  <si>
    <t>MAT-ELEM-TSD</t>
  </si>
  <si>
    <t>MAT-SEC</t>
  </si>
  <si>
    <t>MAT-SEC-ART</t>
  </si>
  <si>
    <t>MAT-SEC-ARTA</t>
  </si>
  <si>
    <t>MAT-SEC-BIO</t>
  </si>
  <si>
    <t>MAT-SEC-CHEM</t>
  </si>
  <si>
    <t>MAT-SEC-ENG</t>
  </si>
  <si>
    <t>MAT-SEC-ENGA</t>
  </si>
  <si>
    <t>MAT-SEC-ESCI</t>
  </si>
  <si>
    <t>MAT-SEC-MATH</t>
  </si>
  <si>
    <t>MAT-SEC-MTHA</t>
  </si>
  <si>
    <t>MAT-SEC-MUS</t>
  </si>
  <si>
    <t>MAT-SEC-PSCI</t>
  </si>
  <si>
    <t>MAT-SEC-SCI</t>
  </si>
  <si>
    <t>MAT-SEC-SPAN</t>
  </si>
  <si>
    <t>MAT-SEC-SPNA</t>
  </si>
  <si>
    <t>MAT-SEC-SS</t>
  </si>
  <si>
    <t>MAT-SEC-SSA</t>
  </si>
  <si>
    <t>MBA-BABA-ABA</t>
  </si>
  <si>
    <t>MBA-BACC-ACC</t>
  </si>
  <si>
    <t>MBA-BENT-ENT</t>
  </si>
  <si>
    <t>MBA-BFIN-FIN</t>
  </si>
  <si>
    <t>MBA-BGEN-GEN</t>
  </si>
  <si>
    <t>MBA-BHEM-HEM</t>
  </si>
  <si>
    <t>MBA-BHRM-HR</t>
  </si>
  <si>
    <t>MBA-BMKT-MKT</t>
  </si>
  <si>
    <t>MBA-BSST-SST</t>
  </si>
  <si>
    <t>MBA-BUS-ABA</t>
  </si>
  <si>
    <t>MBA-BUS-ACCT</t>
  </si>
  <si>
    <t>MBA-BUS-ENT</t>
  </si>
  <si>
    <t>MBA-BUS-FIN</t>
  </si>
  <si>
    <t>MBA-BUS-GEN</t>
  </si>
  <si>
    <t>MBA-BUS-HRM</t>
  </si>
  <si>
    <t>MBA-BUS-MKT</t>
  </si>
  <si>
    <t>MED-CL-CNRI</t>
  </si>
  <si>
    <t>MED-CL-EC</t>
  </si>
  <si>
    <t>MED-CL-SLM</t>
  </si>
  <si>
    <t>MED-CL-STM</t>
  </si>
  <si>
    <t>MED-CL-TCM</t>
  </si>
  <si>
    <t>MED-ECL-TWR</t>
  </si>
  <si>
    <t>MED-EDLP</t>
  </si>
  <si>
    <t>MED-EELP</t>
  </si>
  <si>
    <t>MED-ELDN</t>
  </si>
  <si>
    <t>MED-ESPD-ASD</t>
  </si>
  <si>
    <t>MED-LITR-RDG</t>
  </si>
  <si>
    <t>MED-PRCO-MHL</t>
  </si>
  <si>
    <t>MED-PRCO-SCH</t>
  </si>
  <si>
    <t>MED-SPED-LD</t>
  </si>
  <si>
    <t>MED-SPED-TSD</t>
  </si>
  <si>
    <t>MED-WCL-SLM</t>
  </si>
  <si>
    <t>MED-WLTR-RDG</t>
  </si>
  <si>
    <t>MED-WSPE-TSD</t>
  </si>
  <si>
    <t>MS-ABA</t>
  </si>
  <si>
    <t>MS-APLM</t>
  </si>
  <si>
    <t>MS-APLM-AS</t>
  </si>
  <si>
    <t>MS-APLM-DM</t>
  </si>
  <si>
    <t>MS-AT</t>
  </si>
  <si>
    <t>MS-BABA</t>
  </si>
  <si>
    <t>MS-BFFS-FIN</t>
  </si>
  <si>
    <t>MS-BFFS-FINP</t>
  </si>
  <si>
    <t>MS-BIO</t>
  </si>
  <si>
    <t>MS-BIOT</t>
  </si>
  <si>
    <t>MS-CODS</t>
  </si>
  <si>
    <t>MS-EXP</t>
  </si>
  <si>
    <t>MS-EXSS-EXP</t>
  </si>
  <si>
    <t>MS-EXSS-GEN</t>
  </si>
  <si>
    <t>MS-EXSS-SPAD</t>
  </si>
  <si>
    <t>MS-FFS-FIN</t>
  </si>
  <si>
    <t>MS-FFS-FINP</t>
  </si>
  <si>
    <t>MS-MC</t>
  </si>
  <si>
    <t>MS-SLD</t>
  </si>
  <si>
    <t>MS-SLP</t>
  </si>
  <si>
    <t>MS-SPAD</t>
  </si>
  <si>
    <t>MSN-NNUR-ADT</t>
  </si>
  <si>
    <t>MSN-NNUR-AGP</t>
  </si>
  <si>
    <t>MSN-NNUR-EDT</t>
  </si>
  <si>
    <t>MSN-NNUR-FNP</t>
  </si>
  <si>
    <t>MSN-NUR-AGNP</t>
  </si>
  <si>
    <t>MSN-NUR-EDT</t>
  </si>
  <si>
    <t>MSN-NUR-FNP</t>
  </si>
  <si>
    <t>MSN-NUR-SCN</t>
  </si>
  <si>
    <t>MWPH</t>
  </si>
  <si>
    <t>PTM-EDUC</t>
  </si>
  <si>
    <t>Department/Program</t>
  </si>
  <si>
    <t>Fall 2019</t>
  </si>
  <si>
    <t>Fall 2020</t>
  </si>
  <si>
    <t>Fall 2021</t>
  </si>
  <si>
    <t>Fall 2022</t>
  </si>
  <si>
    <t>BA-CTE</t>
  </si>
  <si>
    <t>BM-MUS-SEJZ</t>
  </si>
  <si>
    <t>CERT-ESU</t>
  </si>
  <si>
    <t>CERT-ONL</t>
  </si>
  <si>
    <t>CERT-PETH</t>
  </si>
  <si>
    <t>CERT-TLDR</t>
  </si>
  <si>
    <t>CERT-WTSA</t>
  </si>
  <si>
    <t>MAT-SEC-BIOA</t>
  </si>
  <si>
    <t>MAT-SEC-PSCA</t>
  </si>
  <si>
    <t>MED-EDLN</t>
  </si>
  <si>
    <t>MFA-VSAT-AMT</t>
  </si>
  <si>
    <t>Minor</t>
  </si>
  <si>
    <t>Fall 2023</t>
  </si>
  <si>
    <t>Accounting</t>
  </si>
  <si>
    <t>Biology</t>
  </si>
  <si>
    <t>Biology Honors Program</t>
  </si>
  <si>
    <t>Business Administration</t>
  </si>
  <si>
    <t>Business Honors Program</t>
  </si>
  <si>
    <t>Chemistry</t>
  </si>
  <si>
    <t>Cln Psy &amp; Neur Honors Program</t>
  </si>
  <si>
    <t>Cognitive Sci Honors Program</t>
  </si>
  <si>
    <t>Communication Disorders</t>
  </si>
  <si>
    <t>Computer Information Systems</t>
  </si>
  <si>
    <t>Computer Science</t>
  </si>
  <si>
    <t>Disability Studies</t>
  </si>
  <si>
    <t>ESL</t>
  </si>
  <si>
    <t>Economics</t>
  </si>
  <si>
    <t>English as a Second Lang</t>
  </si>
  <si>
    <t>Environmental Science</t>
  </si>
  <si>
    <t>Finance</t>
  </si>
  <si>
    <t>Global Pub Hlth Honors Program</t>
  </si>
  <si>
    <t>Health Studies</t>
  </si>
  <si>
    <t>Humanities Honors Program</t>
  </si>
  <si>
    <t>Independent Honors Program</t>
  </si>
  <si>
    <t>Korean Studies</t>
  </si>
  <si>
    <t>Management</t>
  </si>
  <si>
    <t>Marketing</t>
  </si>
  <si>
    <t>Mathematics</t>
  </si>
  <si>
    <t>Music Honors Program</t>
  </si>
  <si>
    <t>Nursing Honors Program</t>
  </si>
  <si>
    <t>Physics</t>
  </si>
  <si>
    <t>Prfrmng &amp; Lit Arts Honors Prgm</t>
  </si>
  <si>
    <t>Professional Sales</t>
  </si>
  <si>
    <t>Public Health</t>
  </si>
  <si>
    <t>Public Relations</t>
  </si>
  <si>
    <t>Social Science Honors Program</t>
  </si>
  <si>
    <t>Sport Management</t>
  </si>
  <si>
    <t>Statistics</t>
  </si>
  <si>
    <t>Sustainability &amp; Climate</t>
  </si>
  <si>
    <t>Teachers of Students w Disab</t>
  </si>
  <si>
    <t>Urban &amp; Community</t>
  </si>
  <si>
    <t>Visual Communication</t>
  </si>
  <si>
    <t>Notes:</t>
  </si>
  <si>
    <t>For ease of viewing, individual year datafields are mostly hidden. These can be unhidden to see what informs a summary datapoint.</t>
  </si>
  <si>
    <t>Color explanations are described on the bottom of each sheet and are informed by the Metrics document also found on the Provost's Office website.</t>
  </si>
  <si>
    <t>Data drawn from Power BI, with supplemental program track breakout analysis by Office of Institutional Effectiveness.</t>
  </si>
  <si>
    <t>In a few cases, program admission information was not available at a particular level of sub-analysis.</t>
  </si>
  <si>
    <t xml:space="preserve">For details on EAB Labor Market and Opportunity Scores, see this 11/9/21 report posted to the FS website: </t>
  </si>
  <si>
    <t>https://www.wpunj.edu/senate/meeting_packets/meeting_packets_2021-2024/meeting-packet-20211026/EAB_Undergraduate%20Portfolio%20Health%20Check%20for%20WPU.pdf</t>
  </si>
  <si>
    <t>AD F20</t>
  </si>
  <si>
    <t>AD F21</t>
  </si>
  <si>
    <t>AD F22</t>
  </si>
  <si>
    <t>AD F23</t>
  </si>
  <si>
    <t>AD F24</t>
  </si>
  <si>
    <t>EN F20</t>
  </si>
  <si>
    <t>EN F21</t>
  </si>
  <si>
    <t>EN F22</t>
  </si>
  <si>
    <t>EN F23</t>
  </si>
  <si>
    <t>EN F24</t>
  </si>
  <si>
    <t>BA-FTA</t>
  </si>
  <si>
    <t>BA-JRN</t>
  </si>
  <si>
    <t>BA-MUS-DMC</t>
  </si>
  <si>
    <t>BA-SEC-CTE</t>
  </si>
  <si>
    <t>BA-WJRN</t>
  </si>
  <si>
    <t>BM-MUS-JWMS</t>
  </si>
  <si>
    <t>BM-MUS-PBW</t>
  </si>
  <si>
    <t>BS-EXP</t>
  </si>
  <si>
    <t>BS-IT-CBS</t>
  </si>
  <si>
    <t>BS-WIT-CBS</t>
  </si>
  <si>
    <t>CERT - MA</t>
  </si>
  <si>
    <t>UG</t>
  </si>
  <si>
    <t>GR</t>
  </si>
  <si>
    <t>CERT-ESLA</t>
  </si>
  <si>
    <t>CERT-PC3A</t>
  </si>
  <si>
    <t>CERT-UXRT</t>
  </si>
  <si>
    <t>CERT-WERS</t>
  </si>
  <si>
    <t>CTUP-CRT-CTE</t>
  </si>
  <si>
    <t>CTEP-CRT-CTE</t>
  </si>
  <si>
    <t>MA-IMC</t>
  </si>
  <si>
    <t>MAT-SEC-MUSA</t>
  </si>
  <si>
    <t>MBA-WBUS-ABA</t>
  </si>
  <si>
    <t>MSABATOTAL</t>
  </si>
  <si>
    <t>MSFFSTOTAL</t>
  </si>
  <si>
    <t>NDG-NDEG</t>
  </si>
  <si>
    <t>F 2024</t>
  </si>
  <si>
    <t>% = FF 2024/ previous years average</t>
  </si>
  <si>
    <t>%=FF 2024/previous years average</t>
  </si>
  <si>
    <t>F 2024 Yield</t>
  </si>
  <si>
    <t>Year</t>
  </si>
  <si>
    <t>2019-20</t>
  </si>
  <si>
    <t>2020-21</t>
  </si>
  <si>
    <t>2021-22</t>
  </si>
  <si>
    <t>2022-23</t>
  </si>
  <si>
    <t>2023-24</t>
  </si>
  <si>
    <t>Program</t>
  </si>
  <si>
    <t>Count</t>
  </si>
  <si>
    <t>BM-MUS-VCED</t>
  </si>
  <si>
    <t>CERT-PROW</t>
  </si>
  <si>
    <t>Term</t>
  </si>
  <si>
    <t>Fall 2024</t>
  </si>
  <si>
    <t>Major</t>
  </si>
  <si>
    <t>count_program</t>
  </si>
  <si>
    <t>BA-COMM-INT</t>
  </si>
  <si>
    <t>BA-SOCI-SOSA</t>
  </si>
  <si>
    <t>CERT-GIS</t>
  </si>
  <si>
    <t>CERT-GMDN</t>
  </si>
  <si>
    <t>CERT-MWL</t>
  </si>
  <si>
    <t>CERT-SPRJ</t>
  </si>
  <si>
    <t>CERT-UXDE</t>
  </si>
  <si>
    <t>Applied filters:
College is Arts Humanities &amp; Social Sciences</t>
  </si>
  <si>
    <t>Communication - Int</t>
  </si>
  <si>
    <t>Film, Television &amp; Audio BA</t>
  </si>
  <si>
    <t>Journalism BA</t>
  </si>
  <si>
    <t>Journalism BA WPO</t>
  </si>
  <si>
    <t>TOTAL JOURNALISM BA</t>
  </si>
  <si>
    <t>Communication BA</t>
  </si>
  <si>
    <t>SUBTOTAL COMMUNICATION BA</t>
  </si>
  <si>
    <t>SUBTOTAL COMMUNICATION STUDIES BA</t>
  </si>
  <si>
    <t>TOTAL ASIAN STUDIES BA</t>
  </si>
  <si>
    <t>Popular Music Track BA</t>
  </si>
  <si>
    <t>Digital Music Creation Track BA</t>
  </si>
  <si>
    <t>Musical Studies Track - BA</t>
  </si>
  <si>
    <t>Music Jazz Studies Wind, Mallet, Strings</t>
  </si>
  <si>
    <t>Communication BA WPO</t>
  </si>
  <si>
    <t>Comm Studies BA WPO</t>
  </si>
  <si>
    <t>Leadership &amp; Professional Studies WP O</t>
  </si>
  <si>
    <t>Liberal Studies AHSS WPO</t>
  </si>
  <si>
    <t>Ethics BA</t>
  </si>
  <si>
    <t>Integrated Marketing Communication MA</t>
  </si>
  <si>
    <t>UG User Experience</t>
  </si>
  <si>
    <t>UG Sport Journalism</t>
  </si>
  <si>
    <t>UG Professional Writing</t>
  </si>
  <si>
    <t>UG Podcasting</t>
  </si>
  <si>
    <t>UG Mindfulness and Wellness</t>
  </si>
  <si>
    <t>UG Game Design</t>
  </si>
  <si>
    <t>UG Geographic Infor Systems</t>
  </si>
  <si>
    <t>UG Genealogy and Family History</t>
  </si>
  <si>
    <t>TOTAL FORMER + CURRENT COMM</t>
  </si>
  <si>
    <t>.</t>
  </si>
  <si>
    <t>Behav &amp; SocSci Rsch Skl</t>
  </si>
  <si>
    <t>Bilingual Education</t>
  </si>
  <si>
    <t>Entrepreneurship NonMgt Mjr</t>
  </si>
  <si>
    <t>Finance Non Majr</t>
  </si>
  <si>
    <t>Global Business NonMajr</t>
  </si>
  <si>
    <t>Management NonMgt Mjr</t>
  </si>
  <si>
    <t>Marketing Non Mkt Majors</t>
  </si>
  <si>
    <t>Music - Sound Engineering Arts</t>
  </si>
  <si>
    <t>Social Justice Studies</t>
  </si>
  <si>
    <t>Speech-Language Pathology</t>
  </si>
  <si>
    <t>LLCW DEPT</t>
  </si>
  <si>
    <t>HPLS DEPT (1st &amp; 2nd Majors)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</si>
</sst>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 (Body)"/>
    </font>
    <font>
      <b/>
      <sz val="11"/>
      <color rgb="FF000000"/>
      <name val="Calibri"/>
      <family val="2"/>
    </font>
    <font>
      <sz val="11"/>
      <color rgb="FF000000"/>
      <name val="Calibri (Body)"/>
    </font>
    <font>
      <b/>
      <i/>
      <sz val="11"/>
      <color rgb="FF000000"/>
      <name val="Calibri (Body)"/>
    </font>
    <font>
      <i/>
      <sz val="11"/>
      <color rgb="FF000000"/>
      <name val="Calibri (Body)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name val="Calibri (Body)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 (Body)"/>
    </font>
    <font>
      <b/>
      <sz val="11"/>
      <color theme="1"/>
      <name val="Calibri (Body)"/>
    </font>
    <font>
      <b/>
      <i/>
      <sz val="11"/>
      <color theme="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525051"/>
        <bgColor rgb="FF000000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F37"/>
        <bgColor indexed="64"/>
      </patternFill>
    </fill>
    <fill>
      <patternFill patternType="solid">
        <fgColor rgb="FFFFD85B"/>
        <bgColor rgb="FF000000"/>
      </patternFill>
    </fill>
    <fill>
      <patternFill patternType="solid">
        <fgColor theme="3" tint="0.749992370372631"/>
        <bgColor rgb="FF000000"/>
      </patternFill>
    </fill>
    <fill>
      <patternFill patternType="solid">
        <fgColor rgb="FFFFD85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49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2" fontId="3" fillId="0" borderId="0" xfId="0" applyNumberFormat="1" applyFont="1"/>
    <xf numFmtId="0" fontId="5" fillId="0" borderId="0" xfId="0" applyFont="1"/>
    <xf numFmtId="0" fontId="4" fillId="0" borderId="5" xfId="0" applyFont="1" applyBorder="1"/>
    <xf numFmtId="0" fontId="4" fillId="0" borderId="0" xfId="0" applyFont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9" fontId="4" fillId="0" borderId="7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9" fontId="2" fillId="2" borderId="7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9" fontId="2" fillId="2" borderId="0" xfId="0" applyNumberFormat="1" applyFont="1" applyFill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9" fontId="2" fillId="3" borderId="7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5" fontId="3" fillId="0" borderId="5" xfId="0" applyNumberFormat="1" applyFont="1" applyBorder="1"/>
    <xf numFmtId="165" fontId="3" fillId="2" borderId="7" xfId="0" applyNumberFormat="1" applyFont="1" applyFill="1" applyBorder="1"/>
    <xf numFmtId="2" fontId="5" fillId="4" borderId="0" xfId="0" applyNumberFormat="1" applyFont="1" applyFill="1"/>
    <xf numFmtId="2" fontId="5" fillId="5" borderId="0" xfId="0" applyNumberFormat="1" applyFont="1" applyFill="1"/>
    <xf numFmtId="9" fontId="2" fillId="0" borderId="7" xfId="0" applyNumberFormat="1" applyFont="1" applyBorder="1" applyAlignment="1">
      <alignment horizontal="right"/>
    </xf>
    <xf numFmtId="9" fontId="2" fillId="0" borderId="0" xfId="0" applyNumberFormat="1" applyFont="1" applyAlignment="1">
      <alignment horizontal="right"/>
    </xf>
    <xf numFmtId="165" fontId="3" fillId="0" borderId="7" xfId="0" applyNumberFormat="1" applyFont="1" applyBorder="1"/>
    <xf numFmtId="2" fontId="5" fillId="0" borderId="0" xfId="0" applyNumberFormat="1" applyFont="1"/>
    <xf numFmtId="49" fontId="2" fillId="6" borderId="0" xfId="0" applyNumberFormat="1" applyFont="1" applyFill="1"/>
    <xf numFmtId="49" fontId="3" fillId="6" borderId="0" xfId="0" applyNumberFormat="1" applyFont="1" applyFill="1"/>
    <xf numFmtId="0" fontId="2" fillId="6" borderId="5" xfId="0" applyFont="1" applyFill="1" applyBorder="1" applyAlignment="1">
      <alignment horizontal="right"/>
    </xf>
    <xf numFmtId="0" fontId="2" fillId="6" borderId="0" xfId="0" applyFont="1" applyFill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1" fontId="2" fillId="6" borderId="0" xfId="0" applyNumberFormat="1" applyFont="1" applyFill="1" applyAlignment="1">
      <alignment horizontal="right"/>
    </xf>
    <xf numFmtId="9" fontId="2" fillId="6" borderId="7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horizontal="right"/>
    </xf>
    <xf numFmtId="164" fontId="2" fillId="6" borderId="0" xfId="0" applyNumberFormat="1" applyFont="1" applyFill="1" applyAlignment="1">
      <alignment horizontal="right"/>
    </xf>
    <xf numFmtId="9" fontId="2" fillId="6" borderId="0" xfId="0" applyNumberFormat="1" applyFont="1" applyFill="1" applyAlignment="1">
      <alignment horizontal="right"/>
    </xf>
    <xf numFmtId="0" fontId="5" fillId="6" borderId="5" xfId="0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0" fontId="5" fillId="6" borderId="8" xfId="0" applyFont="1" applyFill="1" applyBorder="1" applyAlignment="1">
      <alignment horizontal="right"/>
    </xf>
    <xf numFmtId="164" fontId="2" fillId="6" borderId="6" xfId="0" applyNumberFormat="1" applyFont="1" applyFill="1" applyBorder="1" applyAlignment="1">
      <alignment horizontal="right"/>
    </xf>
    <xf numFmtId="165" fontId="3" fillId="6" borderId="5" xfId="0" applyNumberFormat="1" applyFont="1" applyFill="1" applyBorder="1"/>
    <xf numFmtId="165" fontId="3" fillId="6" borderId="7" xfId="0" applyNumberFormat="1" applyFont="1" applyFill="1" applyBorder="1"/>
    <xf numFmtId="0" fontId="2" fillId="3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2" fontId="5" fillId="7" borderId="0" xfId="0" applyNumberFormat="1" applyFont="1" applyFill="1"/>
    <xf numFmtId="0" fontId="5" fillId="3" borderId="6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49" fontId="6" fillId="0" borderId="0" xfId="0" applyNumberFormat="1" applyFont="1"/>
    <xf numFmtId="2" fontId="7" fillId="4" borderId="0" xfId="0" quotePrefix="1" applyNumberFormat="1" applyFont="1" applyFill="1"/>
    <xf numFmtId="2" fontId="7" fillId="7" borderId="0" xfId="0" applyNumberFormat="1" applyFont="1" applyFill="1"/>
    <xf numFmtId="0" fontId="7" fillId="0" borderId="0" xfId="0" applyFont="1"/>
    <xf numFmtId="9" fontId="2" fillId="3" borderId="0" xfId="0" applyNumberFormat="1" applyFont="1" applyFill="1" applyAlignment="1">
      <alignment horizontal="right"/>
    </xf>
    <xf numFmtId="49" fontId="8" fillId="0" borderId="0" xfId="0" applyNumberFormat="1" applyFont="1"/>
    <xf numFmtId="0" fontId="8" fillId="0" borderId="5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9" fontId="8" fillId="2" borderId="7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9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9" fontId="8" fillId="3" borderId="7" xfId="0" applyNumberFormat="1" applyFont="1" applyFill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165" fontId="6" fillId="0" borderId="5" xfId="0" applyNumberFormat="1" applyFont="1" applyBorder="1"/>
    <xf numFmtId="165" fontId="6" fillId="0" borderId="7" xfId="0" applyNumberFormat="1" applyFont="1" applyBorder="1"/>
    <xf numFmtId="2" fontId="7" fillId="4" borderId="0" xfId="0" applyNumberFormat="1" applyFont="1" applyFill="1"/>
    <xf numFmtId="0" fontId="3" fillId="0" borderId="3" xfId="0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8" xfId="0" applyFont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49" fontId="2" fillId="8" borderId="0" xfId="0" applyNumberFormat="1" applyFont="1" applyFill="1"/>
    <xf numFmtId="0" fontId="4" fillId="8" borderId="0" xfId="0" applyFont="1" applyFill="1"/>
    <xf numFmtId="0" fontId="2" fillId="8" borderId="5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6" xfId="0" applyFont="1" applyFill="1" applyBorder="1" applyAlignment="1">
      <alignment horizontal="right"/>
    </xf>
    <xf numFmtId="1" fontId="2" fillId="8" borderId="0" xfId="0" applyNumberFormat="1" applyFont="1" applyFill="1" applyAlignment="1">
      <alignment horizontal="right"/>
    </xf>
    <xf numFmtId="9" fontId="2" fillId="8" borderId="7" xfId="0" applyNumberFormat="1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164" fontId="2" fillId="8" borderId="0" xfId="0" applyNumberFormat="1" applyFont="1" applyFill="1" applyAlignment="1">
      <alignment horizontal="right"/>
    </xf>
    <xf numFmtId="9" fontId="2" fillId="8" borderId="0" xfId="0" applyNumberFormat="1" applyFont="1" applyFill="1" applyAlignment="1">
      <alignment horizontal="right"/>
    </xf>
    <xf numFmtId="0" fontId="5" fillId="8" borderId="5" xfId="0" applyFont="1" applyFill="1" applyBorder="1" applyAlignment="1">
      <alignment horizontal="right"/>
    </xf>
    <xf numFmtId="0" fontId="5" fillId="8" borderId="0" xfId="0" applyFont="1" applyFill="1" applyAlignment="1">
      <alignment horizontal="right"/>
    </xf>
    <xf numFmtId="0" fontId="5" fillId="8" borderId="8" xfId="0" applyFont="1" applyFill="1" applyBorder="1" applyAlignment="1">
      <alignment horizontal="right"/>
    </xf>
    <xf numFmtId="164" fontId="2" fillId="8" borderId="6" xfId="0" applyNumberFormat="1" applyFont="1" applyFill="1" applyBorder="1" applyAlignment="1">
      <alignment horizontal="right"/>
    </xf>
    <xf numFmtId="165" fontId="3" fillId="8" borderId="5" xfId="0" applyNumberFormat="1" applyFont="1" applyFill="1" applyBorder="1"/>
    <xf numFmtId="165" fontId="3" fillId="8" borderId="7" xfId="0" applyNumberFormat="1" applyFont="1" applyFill="1" applyBorder="1"/>
    <xf numFmtId="165" fontId="3" fillId="2" borderId="5" xfId="0" applyNumberFormat="1" applyFont="1" applyFill="1" applyBorder="1"/>
    <xf numFmtId="0" fontId="4" fillId="6" borderId="0" xfId="0" applyFont="1" applyFill="1"/>
    <xf numFmtId="0" fontId="9" fillId="0" borderId="0" xfId="0" applyFont="1"/>
    <xf numFmtId="9" fontId="8" fillId="2" borderId="0" xfId="0" applyNumberFormat="1" applyFont="1" applyFill="1" applyAlignment="1">
      <alignment horizontal="right"/>
    </xf>
    <xf numFmtId="2" fontId="7" fillId="0" borderId="0" xfId="0" applyNumberFormat="1" applyFont="1"/>
    <xf numFmtId="0" fontId="7" fillId="0" borderId="5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2" fillId="8" borderId="8" xfId="0" applyFont="1" applyFill="1" applyBorder="1" applyAlignment="1">
      <alignment horizontal="right"/>
    </xf>
    <xf numFmtId="49" fontId="8" fillId="8" borderId="0" xfId="0" applyNumberFormat="1" applyFont="1" applyFill="1"/>
    <xf numFmtId="0" fontId="9" fillId="8" borderId="0" xfId="0" applyFont="1" applyFill="1"/>
    <xf numFmtId="0" fontId="8" fillId="8" borderId="6" xfId="0" applyFont="1" applyFill="1" applyBorder="1" applyAlignment="1">
      <alignment horizontal="right"/>
    </xf>
    <xf numFmtId="1" fontId="8" fillId="8" borderId="0" xfId="0" applyNumberFormat="1" applyFont="1" applyFill="1" applyAlignment="1">
      <alignment horizontal="right"/>
    </xf>
    <xf numFmtId="9" fontId="8" fillId="8" borderId="7" xfId="0" applyNumberFormat="1" applyFont="1" applyFill="1" applyBorder="1" applyAlignment="1">
      <alignment horizontal="right"/>
    </xf>
    <xf numFmtId="0" fontId="7" fillId="8" borderId="6" xfId="0" applyFont="1" applyFill="1" applyBorder="1" applyAlignment="1">
      <alignment horizontal="right"/>
    </xf>
    <xf numFmtId="164" fontId="8" fillId="8" borderId="0" xfId="0" applyNumberFormat="1" applyFont="1" applyFill="1" applyAlignment="1">
      <alignment horizontal="right"/>
    </xf>
    <xf numFmtId="9" fontId="8" fillId="8" borderId="0" xfId="0" applyNumberFormat="1" applyFont="1" applyFill="1" applyAlignment="1">
      <alignment horizontal="right"/>
    </xf>
    <xf numFmtId="0" fontId="7" fillId="8" borderId="0" xfId="0" applyFont="1" applyFill="1" applyAlignment="1">
      <alignment horizontal="right"/>
    </xf>
    <xf numFmtId="164" fontId="8" fillId="8" borderId="6" xfId="0" applyNumberFormat="1" applyFont="1" applyFill="1" applyBorder="1" applyAlignment="1">
      <alignment horizontal="right"/>
    </xf>
    <xf numFmtId="165" fontId="6" fillId="8" borderId="5" xfId="0" applyNumberFormat="1" applyFont="1" applyFill="1" applyBorder="1"/>
    <xf numFmtId="165" fontId="6" fillId="8" borderId="7" xfId="0" applyNumberFormat="1" applyFont="1" applyFill="1" applyBorder="1"/>
    <xf numFmtId="2" fontId="7" fillId="5" borderId="0" xfId="0" applyNumberFormat="1" applyFont="1" applyFill="1"/>
    <xf numFmtId="0" fontId="8" fillId="0" borderId="0" xfId="0" applyFont="1"/>
    <xf numFmtId="0" fontId="8" fillId="3" borderId="6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165" fontId="6" fillId="2" borderId="5" xfId="0" applyNumberFormat="1" applyFont="1" applyFill="1" applyBorder="1"/>
    <xf numFmtId="9" fontId="8" fillId="0" borderId="7" xfId="0" applyNumberFormat="1" applyFont="1" applyBorder="1" applyAlignment="1">
      <alignment horizontal="right"/>
    </xf>
    <xf numFmtId="165" fontId="3" fillId="3" borderId="7" xfId="0" applyNumberFormat="1" applyFont="1" applyFill="1" applyBorder="1"/>
    <xf numFmtId="2" fontId="2" fillId="5" borderId="0" xfId="0" applyNumberFormat="1" applyFont="1" applyFill="1"/>
    <xf numFmtId="2" fontId="2" fillId="7" borderId="0" xfId="0" applyNumberFormat="1" applyFont="1" applyFill="1"/>
    <xf numFmtId="0" fontId="2" fillId="0" borderId="0" xfId="0" applyFont="1"/>
    <xf numFmtId="2" fontId="2" fillId="0" borderId="0" xfId="0" applyNumberFormat="1" applyFont="1"/>
    <xf numFmtId="0" fontId="8" fillId="8" borderId="5" xfId="0" applyFont="1" applyFill="1" applyBorder="1" applyAlignment="1">
      <alignment horizontal="right"/>
    </xf>
    <xf numFmtId="0" fontId="8" fillId="8" borderId="0" xfId="0" applyFont="1" applyFill="1" applyAlignment="1">
      <alignment horizontal="right"/>
    </xf>
    <xf numFmtId="0" fontId="8" fillId="8" borderId="8" xfId="0" applyFont="1" applyFill="1" applyBorder="1" applyAlignment="1">
      <alignment horizontal="right"/>
    </xf>
    <xf numFmtId="0" fontId="7" fillId="8" borderId="5" xfId="0" applyFont="1" applyFill="1" applyBorder="1" applyAlignment="1">
      <alignment horizontal="right"/>
    </xf>
    <xf numFmtId="0" fontId="7" fillId="8" borderId="13" xfId="0" applyFont="1" applyFill="1" applyBorder="1" applyAlignment="1">
      <alignment horizontal="right"/>
    </xf>
    <xf numFmtId="2" fontId="8" fillId="0" borderId="0" xfId="0" applyNumberFormat="1" applyFont="1"/>
    <xf numFmtId="2" fontId="2" fillId="4" borderId="0" xfId="0" applyNumberFormat="1" applyFont="1" applyFill="1"/>
    <xf numFmtId="0" fontId="4" fillId="0" borderId="7" xfId="0" applyFont="1" applyBorder="1"/>
    <xf numFmtId="0" fontId="5" fillId="0" borderId="13" xfId="0" applyFont="1" applyBorder="1" applyAlignment="1">
      <alignment horizontal="right"/>
    </xf>
    <xf numFmtId="165" fontId="3" fillId="0" borderId="0" xfId="0" applyNumberFormat="1" applyFont="1"/>
    <xf numFmtId="0" fontId="10" fillId="6" borderId="0" xfId="0" applyFont="1" applyFill="1"/>
    <xf numFmtId="0" fontId="3" fillId="6" borderId="0" xfId="0" applyFont="1" applyFill="1"/>
    <xf numFmtId="0" fontId="10" fillId="8" borderId="0" xfId="0" applyFont="1" applyFill="1"/>
    <xf numFmtId="2" fontId="2" fillId="7" borderId="0" xfId="0" applyNumberFormat="1" applyFont="1" applyFill="1" applyAlignment="1">
      <alignment horizontal="right"/>
    </xf>
    <xf numFmtId="49" fontId="8" fillId="0" borderId="5" xfId="0" applyNumberFormat="1" applyFont="1" applyBorder="1"/>
    <xf numFmtId="49" fontId="8" fillId="0" borderId="8" xfId="0" applyNumberFormat="1" applyFont="1" applyBorder="1"/>
    <xf numFmtId="2" fontId="8" fillId="4" borderId="0" xfId="0" applyNumberFormat="1" applyFont="1" applyFill="1"/>
    <xf numFmtId="2" fontId="8" fillId="7" borderId="0" xfId="0" applyNumberFormat="1" applyFont="1" applyFill="1"/>
    <xf numFmtId="49" fontId="8" fillId="6" borderId="0" xfId="0" applyNumberFormat="1" applyFont="1" applyFill="1"/>
    <xf numFmtId="0" fontId="9" fillId="6" borderId="0" xfId="0" applyFont="1" applyFill="1"/>
    <xf numFmtId="0" fontId="8" fillId="6" borderId="5" xfId="0" applyFont="1" applyFill="1" applyBorder="1" applyAlignment="1">
      <alignment horizontal="right"/>
    </xf>
    <xf numFmtId="0" fontId="8" fillId="6" borderId="0" xfId="0" applyFont="1" applyFill="1" applyAlignment="1">
      <alignment horizontal="right"/>
    </xf>
    <xf numFmtId="0" fontId="8" fillId="6" borderId="8" xfId="0" applyFont="1" applyFill="1" applyBorder="1" applyAlignment="1">
      <alignment horizontal="right"/>
    </xf>
    <xf numFmtId="0" fontId="8" fillId="6" borderId="6" xfId="0" applyFont="1" applyFill="1" applyBorder="1" applyAlignment="1">
      <alignment horizontal="right"/>
    </xf>
    <xf numFmtId="1" fontId="8" fillId="6" borderId="0" xfId="0" applyNumberFormat="1" applyFont="1" applyFill="1" applyAlignment="1">
      <alignment horizontal="right"/>
    </xf>
    <xf numFmtId="9" fontId="8" fillId="6" borderId="7" xfId="0" applyNumberFormat="1" applyFont="1" applyFill="1" applyBorder="1" applyAlignment="1">
      <alignment horizontal="right"/>
    </xf>
    <xf numFmtId="0" fontId="7" fillId="6" borderId="6" xfId="0" applyFont="1" applyFill="1" applyBorder="1" applyAlignment="1">
      <alignment horizontal="right"/>
    </xf>
    <xf numFmtId="164" fontId="8" fillId="6" borderId="0" xfId="0" applyNumberFormat="1" applyFont="1" applyFill="1" applyAlignment="1">
      <alignment horizontal="right"/>
    </xf>
    <xf numFmtId="0" fontId="7" fillId="6" borderId="5" xfId="0" applyFont="1" applyFill="1" applyBorder="1" applyAlignment="1">
      <alignment horizontal="right"/>
    </xf>
    <xf numFmtId="0" fontId="7" fillId="6" borderId="0" xfId="0" applyFont="1" applyFill="1" applyAlignment="1">
      <alignment horizontal="right"/>
    </xf>
    <xf numFmtId="164" fontId="8" fillId="6" borderId="6" xfId="0" applyNumberFormat="1" applyFont="1" applyFill="1" applyBorder="1" applyAlignment="1">
      <alignment horizontal="right"/>
    </xf>
    <xf numFmtId="165" fontId="6" fillId="6" borderId="5" xfId="0" applyNumberFormat="1" applyFont="1" applyFill="1" applyBorder="1"/>
    <xf numFmtId="165" fontId="6" fillId="6" borderId="7" xfId="0" applyNumberFormat="1" applyFont="1" applyFill="1" applyBorder="1"/>
    <xf numFmtId="49" fontId="5" fillId="0" borderId="0" xfId="0" applyNumberFormat="1" applyFont="1"/>
    <xf numFmtId="49" fontId="7" fillId="0" borderId="0" xfId="0" applyNumberFormat="1" applyFont="1"/>
    <xf numFmtId="165" fontId="3" fillId="3" borderId="5" xfId="0" applyNumberFormat="1" applyFont="1" applyFill="1" applyBorder="1"/>
    <xf numFmtId="0" fontId="7" fillId="2" borderId="0" xfId="0" applyFont="1" applyFill="1" applyAlignment="1">
      <alignment horizontal="right"/>
    </xf>
    <xf numFmtId="165" fontId="6" fillId="3" borderId="7" xfId="0" applyNumberFormat="1" applyFont="1" applyFill="1" applyBorder="1"/>
    <xf numFmtId="0" fontId="7" fillId="2" borderId="6" xfId="0" applyFont="1" applyFill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2" fillId="6" borderId="0" xfId="0" applyFont="1" applyFill="1"/>
    <xf numFmtId="2" fontId="8" fillId="5" borderId="0" xfId="0" applyNumberFormat="1" applyFont="1" applyFill="1"/>
    <xf numFmtId="0" fontId="8" fillId="6" borderId="0" xfId="0" applyFont="1" applyFill="1"/>
    <xf numFmtId="0" fontId="7" fillId="6" borderId="8" xfId="0" applyFont="1" applyFill="1" applyBorder="1" applyAlignment="1">
      <alignment horizontal="right"/>
    </xf>
    <xf numFmtId="0" fontId="2" fillId="8" borderId="0" xfId="0" applyFont="1" applyFill="1"/>
    <xf numFmtId="49" fontId="2" fillId="8" borderId="11" xfId="0" applyNumberFormat="1" applyFont="1" applyFill="1" applyBorder="1"/>
    <xf numFmtId="0" fontId="4" fillId="8" borderId="11" xfId="0" applyFont="1" applyFill="1" applyBorder="1"/>
    <xf numFmtId="0" fontId="2" fillId="8" borderId="10" xfId="0" applyFont="1" applyFill="1" applyBorder="1" applyAlignment="1">
      <alignment horizontal="right"/>
    </xf>
    <xf numFmtId="0" fontId="2" fillId="8" borderId="11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  <xf numFmtId="1" fontId="2" fillId="8" borderId="11" xfId="0" applyNumberFormat="1" applyFont="1" applyFill="1" applyBorder="1" applyAlignment="1">
      <alignment horizontal="right"/>
    </xf>
    <xf numFmtId="9" fontId="2" fillId="8" borderId="15" xfId="0" applyNumberFormat="1" applyFont="1" applyFill="1" applyBorder="1" applyAlignment="1">
      <alignment horizontal="right"/>
    </xf>
    <xf numFmtId="0" fontId="2" fillId="8" borderId="12" xfId="0" applyFont="1" applyFill="1" applyBorder="1" applyAlignment="1">
      <alignment horizontal="right"/>
    </xf>
    <xf numFmtId="0" fontId="5" fillId="8" borderId="14" xfId="0" applyFont="1" applyFill="1" applyBorder="1" applyAlignment="1">
      <alignment horizontal="right"/>
    </xf>
    <xf numFmtId="164" fontId="2" fillId="8" borderId="11" xfId="0" applyNumberFormat="1" applyFont="1" applyFill="1" applyBorder="1" applyAlignment="1">
      <alignment horizontal="right"/>
    </xf>
    <xf numFmtId="0" fontId="5" fillId="8" borderId="10" xfId="0" applyFont="1" applyFill="1" applyBorder="1" applyAlignment="1">
      <alignment horizontal="right"/>
    </xf>
    <xf numFmtId="0" fontId="5" fillId="8" borderId="11" xfId="0" applyFont="1" applyFill="1" applyBorder="1" applyAlignment="1">
      <alignment horizontal="right"/>
    </xf>
    <xf numFmtId="0" fontId="5" fillId="8" borderId="12" xfId="0" applyFont="1" applyFill="1" applyBorder="1" applyAlignment="1">
      <alignment horizontal="right"/>
    </xf>
    <xf numFmtId="164" fontId="2" fillId="8" borderId="14" xfId="0" applyNumberFormat="1" applyFont="1" applyFill="1" applyBorder="1" applyAlignment="1">
      <alignment horizontal="right"/>
    </xf>
    <xf numFmtId="165" fontId="3" fillId="8" borderId="10" xfId="0" applyNumberFormat="1" applyFont="1" applyFill="1" applyBorder="1"/>
    <xf numFmtId="165" fontId="3" fillId="8" borderId="15" xfId="0" applyNumberFormat="1" applyFont="1" applyFill="1" applyBorder="1"/>
    <xf numFmtId="1" fontId="2" fillId="0" borderId="0" xfId="0" applyNumberFormat="1" applyFont="1"/>
    <xf numFmtId="0" fontId="2" fillId="0" borderId="0" xfId="0" quotePrefix="1" applyFont="1"/>
    <xf numFmtId="2" fontId="3" fillId="0" borderId="0" xfId="0" applyNumberFormat="1" applyFont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8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1" fontId="5" fillId="8" borderId="5" xfId="0" applyNumberFormat="1" applyFont="1" applyFill="1" applyBorder="1" applyAlignment="1">
      <alignment horizontal="right"/>
    </xf>
    <xf numFmtId="1" fontId="5" fillId="8" borderId="0" xfId="0" applyNumberFormat="1" applyFont="1" applyFill="1" applyAlignment="1">
      <alignment horizontal="right"/>
    </xf>
    <xf numFmtId="1" fontId="5" fillId="8" borderId="8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right"/>
    </xf>
    <xf numFmtId="2" fontId="7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right"/>
    </xf>
    <xf numFmtId="2" fontId="2" fillId="4" borderId="0" xfId="0" applyNumberFormat="1" applyFont="1" applyFill="1" applyAlignment="1">
      <alignment horizontal="right"/>
    </xf>
    <xf numFmtId="1" fontId="5" fillId="6" borderId="5" xfId="0" applyNumberFormat="1" applyFont="1" applyFill="1" applyBorder="1" applyAlignment="1">
      <alignment horizontal="right"/>
    </xf>
    <xf numFmtId="1" fontId="5" fillId="6" borderId="0" xfId="0" applyNumberFormat="1" applyFont="1" applyFill="1" applyAlignment="1">
      <alignment horizontal="right"/>
    </xf>
    <xf numFmtId="1" fontId="5" fillId="6" borderId="8" xfId="0" applyNumberFormat="1" applyFont="1" applyFill="1" applyBorder="1" applyAlignment="1">
      <alignment horizontal="right"/>
    </xf>
    <xf numFmtId="2" fontId="10" fillId="0" borderId="0" xfId="0" applyNumberFormat="1" applyFont="1" applyAlignment="1">
      <alignment horizontal="right"/>
    </xf>
    <xf numFmtId="0" fontId="10" fillId="0" borderId="0" xfId="0" applyFont="1"/>
    <xf numFmtId="2" fontId="2" fillId="0" borderId="0" xfId="0" applyNumberFormat="1" applyFont="1" applyAlignment="1">
      <alignment horizontal="right"/>
    </xf>
    <xf numFmtId="49" fontId="4" fillId="0" borderId="0" xfId="0" applyNumberFormat="1" applyFont="1"/>
    <xf numFmtId="2" fontId="2" fillId="5" borderId="0" xfId="0" applyNumberFormat="1" applyFont="1" applyFill="1" applyAlignment="1">
      <alignment horizontal="right"/>
    </xf>
    <xf numFmtId="49" fontId="2" fillId="6" borderId="11" xfId="0" applyNumberFormat="1" applyFont="1" applyFill="1" applyBorder="1"/>
    <xf numFmtId="0" fontId="5" fillId="6" borderId="10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5" fillId="6" borderId="12" xfId="0" applyFont="1" applyFill="1" applyBorder="1" applyAlignment="1">
      <alignment horizontal="right"/>
    </xf>
    <xf numFmtId="0" fontId="2" fillId="6" borderId="14" xfId="0" applyFont="1" applyFill="1" applyBorder="1" applyAlignment="1">
      <alignment horizontal="right"/>
    </xf>
    <xf numFmtId="164" fontId="2" fillId="6" borderId="11" xfId="0" applyNumberFormat="1" applyFont="1" applyFill="1" applyBorder="1" applyAlignment="1">
      <alignment horizontal="right"/>
    </xf>
    <xf numFmtId="9" fontId="2" fillId="6" borderId="15" xfId="0" applyNumberFormat="1" applyFont="1" applyFill="1" applyBorder="1" applyAlignment="1">
      <alignment horizontal="right"/>
    </xf>
    <xf numFmtId="0" fontId="5" fillId="6" borderId="14" xfId="0" applyFont="1" applyFill="1" applyBorder="1" applyAlignment="1">
      <alignment horizontal="right"/>
    </xf>
    <xf numFmtId="1" fontId="5" fillId="6" borderId="10" xfId="0" applyNumberFormat="1" applyFont="1" applyFill="1" applyBorder="1" applyAlignment="1">
      <alignment horizontal="right"/>
    </xf>
    <xf numFmtId="1" fontId="5" fillId="6" borderId="11" xfId="0" applyNumberFormat="1" applyFont="1" applyFill="1" applyBorder="1" applyAlignment="1">
      <alignment horizontal="right"/>
    </xf>
    <xf numFmtId="1" fontId="5" fillId="6" borderId="12" xfId="0" applyNumberFormat="1" applyFont="1" applyFill="1" applyBorder="1" applyAlignment="1">
      <alignment horizontal="right"/>
    </xf>
    <xf numFmtId="164" fontId="2" fillId="6" borderId="14" xfId="0" applyNumberFormat="1" applyFont="1" applyFill="1" applyBorder="1" applyAlignment="1">
      <alignment horizontal="right"/>
    </xf>
    <xf numFmtId="165" fontId="3" fillId="6" borderId="10" xfId="0" applyNumberFormat="1" applyFont="1" applyFill="1" applyBorder="1"/>
    <xf numFmtId="165" fontId="3" fillId="6" borderId="15" xfId="0" applyNumberFormat="1" applyFont="1" applyFill="1" applyBorder="1"/>
    <xf numFmtId="0" fontId="5" fillId="8" borderId="0" xfId="0" applyFont="1" applyFill="1"/>
    <xf numFmtId="0" fontId="4" fillId="0" borderId="7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8" borderId="7" xfId="0" applyFont="1" applyFill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6" borderId="7" xfId="0" applyFont="1" applyFill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11" fillId="9" borderId="16" xfId="0" applyFont="1" applyFill="1" applyBorder="1" applyAlignment="1">
      <alignment horizontal="center" wrapText="1"/>
    </xf>
    <xf numFmtId="0" fontId="11" fillId="9" borderId="17" xfId="0" applyFont="1" applyFill="1" applyBorder="1" applyAlignment="1">
      <alignment wrapText="1"/>
    </xf>
    <xf numFmtId="0" fontId="11" fillId="9" borderId="16" xfId="0" applyFont="1" applyFill="1" applyBorder="1" applyAlignment="1">
      <alignment wrapText="1"/>
    </xf>
    <xf numFmtId="0" fontId="12" fillId="10" borderId="0" xfId="0" applyFont="1" applyFill="1"/>
    <xf numFmtId="0" fontId="12" fillId="10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11" borderId="0" xfId="0" applyFont="1" applyFill="1" applyAlignment="1">
      <alignment horizontal="center"/>
    </xf>
    <xf numFmtId="0" fontId="1" fillId="0" borderId="0" xfId="0" applyFont="1"/>
    <xf numFmtId="0" fontId="14" fillId="11" borderId="0" xfId="0" applyFont="1" applyFill="1" applyAlignment="1">
      <alignment horizontal="center"/>
    </xf>
    <xf numFmtId="1" fontId="13" fillId="0" borderId="0" xfId="0" applyNumberFormat="1" applyFont="1" applyAlignment="1">
      <alignment horizontal="center"/>
    </xf>
    <xf numFmtId="1" fontId="13" fillId="11" borderId="0" xfId="0" applyNumberFormat="1" applyFont="1" applyFill="1" applyAlignment="1">
      <alignment horizontal="center"/>
    </xf>
    <xf numFmtId="49" fontId="13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3" fillId="0" borderId="0" xfId="0" applyFont="1"/>
    <xf numFmtId="0" fontId="13" fillId="0" borderId="11" xfId="0" applyFont="1" applyBorder="1" applyAlignment="1">
      <alignment horizontal="left"/>
    </xf>
    <xf numFmtId="0" fontId="0" fillId="0" borderId="0" xfId="0" applyAlignment="1">
      <alignment vertical="top"/>
    </xf>
    <xf numFmtId="0" fontId="0" fillId="0" borderId="11" xfId="0" applyBorder="1"/>
    <xf numFmtId="0" fontId="0" fillId="0" borderId="7" xfId="0" applyBorder="1"/>
    <xf numFmtId="1" fontId="0" fillId="0" borderId="0" xfId="0" applyNumberFormat="1"/>
    <xf numFmtId="49" fontId="10" fillId="0" borderId="0" xfId="0" applyNumberFormat="1" applyFont="1"/>
    <xf numFmtId="49" fontId="10" fillId="12" borderId="0" xfId="0" applyNumberFormat="1" applyFont="1" applyFill="1"/>
    <xf numFmtId="0" fontId="4" fillId="12" borderId="0" xfId="0" applyFont="1" applyFill="1"/>
    <xf numFmtId="0" fontId="2" fillId="13" borderId="5" xfId="0" applyFont="1" applyFill="1" applyBorder="1" applyAlignment="1">
      <alignment horizontal="right"/>
    </xf>
    <xf numFmtId="0" fontId="2" fillId="13" borderId="0" xfId="0" applyFont="1" applyFill="1" applyAlignment="1">
      <alignment horizontal="right"/>
    </xf>
    <xf numFmtId="0" fontId="2" fillId="13" borderId="6" xfId="0" applyFont="1" applyFill="1" applyBorder="1" applyAlignment="1">
      <alignment horizontal="right"/>
    </xf>
    <xf numFmtId="1" fontId="2" fillId="13" borderId="0" xfId="0" applyNumberFormat="1" applyFont="1" applyFill="1" applyAlignment="1">
      <alignment horizontal="right"/>
    </xf>
    <xf numFmtId="9" fontId="2" fillId="13" borderId="7" xfId="0" applyNumberFormat="1" applyFont="1" applyFill="1" applyBorder="1" applyAlignment="1">
      <alignment horizontal="right"/>
    </xf>
    <xf numFmtId="0" fontId="5" fillId="13" borderId="6" xfId="0" applyFont="1" applyFill="1" applyBorder="1" applyAlignment="1">
      <alignment horizontal="right"/>
    </xf>
    <xf numFmtId="164" fontId="2" fillId="13" borderId="0" xfId="0" applyNumberFormat="1" applyFont="1" applyFill="1" applyAlignment="1">
      <alignment horizontal="right"/>
    </xf>
    <xf numFmtId="9" fontId="2" fillId="13" borderId="0" xfId="0" applyNumberFormat="1" applyFont="1" applyFill="1" applyAlignment="1">
      <alignment horizontal="right"/>
    </xf>
    <xf numFmtId="0" fontId="2" fillId="12" borderId="5" xfId="0" applyFont="1" applyFill="1" applyBorder="1" applyAlignment="1">
      <alignment horizontal="right"/>
    </xf>
    <xf numFmtId="0" fontId="2" fillId="12" borderId="0" xfId="0" applyFont="1" applyFill="1" applyAlignment="1">
      <alignment horizontal="right"/>
    </xf>
    <xf numFmtId="1" fontId="2" fillId="12" borderId="0" xfId="0" applyNumberFormat="1" applyFont="1" applyFill="1" applyAlignment="1">
      <alignment horizontal="right"/>
    </xf>
    <xf numFmtId="9" fontId="2" fillId="12" borderId="7" xfId="0" applyNumberFormat="1" applyFont="1" applyFill="1" applyBorder="1" applyAlignment="1">
      <alignment horizontal="right"/>
    </xf>
    <xf numFmtId="0" fontId="9" fillId="12" borderId="0" xfId="0" applyFont="1" applyFill="1"/>
    <xf numFmtId="49" fontId="8" fillId="12" borderId="0" xfId="0" applyNumberFormat="1" applyFont="1" applyFill="1"/>
    <xf numFmtId="9" fontId="2" fillId="12" borderId="0" xfId="0" applyNumberFormat="1" applyFont="1" applyFill="1" applyAlignment="1">
      <alignment horizontal="right"/>
    </xf>
    <xf numFmtId="49" fontId="16" fillId="8" borderId="0" xfId="0" applyNumberFormat="1" applyFont="1" applyFill="1"/>
    <xf numFmtId="49" fontId="16" fillId="0" borderId="0" xfId="0" applyNumberFormat="1" applyFont="1"/>
    <xf numFmtId="49" fontId="2" fillId="14" borderId="0" xfId="0" applyNumberFormat="1" applyFont="1" applyFill="1"/>
    <xf numFmtId="0" fontId="4" fillId="14" borderId="0" xfId="0" applyFont="1" applyFill="1"/>
    <xf numFmtId="0" fontId="2" fillId="14" borderId="5" xfId="0" applyFont="1" applyFill="1" applyBorder="1" applyAlignment="1">
      <alignment horizontal="right"/>
    </xf>
    <xf numFmtId="0" fontId="2" fillId="14" borderId="0" xfId="0" applyFont="1" applyFill="1" applyAlignment="1">
      <alignment horizontal="right"/>
    </xf>
    <xf numFmtId="0" fontId="2" fillId="14" borderId="8" xfId="0" applyFont="1" applyFill="1" applyBorder="1" applyAlignment="1">
      <alignment horizontal="right"/>
    </xf>
    <xf numFmtId="0" fontId="2" fillId="14" borderId="6" xfId="0" applyFont="1" applyFill="1" applyBorder="1" applyAlignment="1">
      <alignment horizontal="right"/>
    </xf>
    <xf numFmtId="1" fontId="2" fillId="14" borderId="0" xfId="0" applyNumberFormat="1" applyFont="1" applyFill="1" applyAlignment="1">
      <alignment horizontal="right"/>
    </xf>
    <xf numFmtId="9" fontId="2" fillId="15" borderId="7" xfId="0" applyNumberFormat="1" applyFont="1" applyFill="1" applyBorder="1" applyAlignment="1">
      <alignment horizontal="right"/>
    </xf>
    <xf numFmtId="0" fontId="5" fillId="14" borderId="6" xfId="0" applyFont="1" applyFill="1" applyBorder="1" applyAlignment="1">
      <alignment horizontal="right"/>
    </xf>
    <xf numFmtId="164" fontId="2" fillId="14" borderId="0" xfId="0" applyNumberFormat="1" applyFont="1" applyFill="1" applyAlignment="1">
      <alignment horizontal="right"/>
    </xf>
    <xf numFmtId="9" fontId="2" fillId="15" borderId="0" xfId="0" applyNumberFormat="1" applyFont="1" applyFill="1" applyAlignment="1">
      <alignment horizontal="right"/>
    </xf>
    <xf numFmtId="0" fontId="5" fillId="14" borderId="5" xfId="0" applyFont="1" applyFill="1" applyBorder="1" applyAlignment="1">
      <alignment horizontal="right"/>
    </xf>
    <xf numFmtId="0" fontId="5" fillId="14" borderId="0" xfId="0" applyFont="1" applyFill="1" applyAlignment="1">
      <alignment horizontal="right"/>
    </xf>
    <xf numFmtId="0" fontId="5" fillId="14" borderId="8" xfId="0" applyFont="1" applyFill="1" applyBorder="1" applyAlignment="1">
      <alignment horizontal="right"/>
    </xf>
    <xf numFmtId="0" fontId="5" fillId="15" borderId="0" xfId="0" applyFont="1" applyFill="1" applyAlignment="1">
      <alignment horizontal="right"/>
    </xf>
    <xf numFmtId="164" fontId="2" fillId="14" borderId="6" xfId="0" applyNumberFormat="1" applyFont="1" applyFill="1" applyBorder="1" applyAlignment="1">
      <alignment horizontal="right"/>
    </xf>
    <xf numFmtId="165" fontId="3" fillId="14" borderId="5" xfId="0" applyNumberFormat="1" applyFont="1" applyFill="1" applyBorder="1"/>
    <xf numFmtId="165" fontId="3" fillId="14" borderId="7" xfId="0" applyNumberFormat="1" applyFont="1" applyFill="1" applyBorder="1"/>
    <xf numFmtId="9" fontId="2" fillId="14" borderId="7" xfId="0" applyNumberFormat="1" applyFont="1" applyFill="1" applyBorder="1" applyAlignment="1">
      <alignment horizontal="right"/>
    </xf>
    <xf numFmtId="0" fontId="2" fillId="15" borderId="6" xfId="0" applyFont="1" applyFill="1" applyBorder="1" applyAlignment="1">
      <alignment horizontal="right"/>
    </xf>
    <xf numFmtId="0" fontId="5" fillId="15" borderId="6" xfId="0" applyFont="1" applyFill="1" applyBorder="1" applyAlignment="1">
      <alignment horizontal="right"/>
    </xf>
    <xf numFmtId="165" fontId="3" fillId="15" borderId="5" xfId="0" applyNumberFormat="1" applyFont="1" applyFill="1" applyBorder="1"/>
    <xf numFmtId="165" fontId="3" fillId="15" borderId="7" xfId="0" applyNumberFormat="1" applyFont="1" applyFill="1" applyBorder="1"/>
    <xf numFmtId="9" fontId="2" fillId="14" borderId="0" xfId="0" applyNumberFormat="1" applyFont="1" applyFill="1" applyAlignment="1">
      <alignment horizontal="right"/>
    </xf>
    <xf numFmtId="0" fontId="10" fillId="12" borderId="0" xfId="0" applyFont="1" applyFill="1"/>
    <xf numFmtId="0" fontId="5" fillId="12" borderId="6" xfId="0" applyFont="1" applyFill="1" applyBorder="1" applyAlignment="1">
      <alignment horizontal="right"/>
    </xf>
    <xf numFmtId="164" fontId="2" fillId="12" borderId="0" xfId="0" applyNumberFormat="1" applyFont="1" applyFill="1" applyAlignment="1">
      <alignment horizontal="right"/>
    </xf>
    <xf numFmtId="0" fontId="5" fillId="12" borderId="5" xfId="0" applyFont="1" applyFill="1" applyBorder="1" applyAlignment="1">
      <alignment horizontal="right"/>
    </xf>
    <xf numFmtId="0" fontId="5" fillId="12" borderId="0" xfId="0" applyFont="1" applyFill="1" applyAlignment="1">
      <alignment horizontal="right"/>
    </xf>
    <xf numFmtId="0" fontId="5" fillId="12" borderId="8" xfId="0" applyFont="1" applyFill="1" applyBorder="1" applyAlignment="1">
      <alignment horizontal="right"/>
    </xf>
    <xf numFmtId="0" fontId="5" fillId="13" borderId="0" xfId="0" applyFont="1" applyFill="1" applyAlignment="1">
      <alignment horizontal="right"/>
    </xf>
    <xf numFmtId="164" fontId="2" fillId="12" borderId="6" xfId="0" applyNumberFormat="1" applyFont="1" applyFill="1" applyBorder="1" applyAlignment="1">
      <alignment horizontal="right"/>
    </xf>
    <xf numFmtId="165" fontId="3" fillId="12" borderId="5" xfId="0" applyNumberFormat="1" applyFont="1" applyFill="1" applyBorder="1"/>
    <xf numFmtId="165" fontId="3" fillId="12" borderId="7" xfId="0" applyNumberFormat="1" applyFont="1" applyFill="1" applyBorder="1"/>
    <xf numFmtId="49" fontId="5" fillId="12" borderId="0" xfId="0" applyNumberFormat="1" applyFont="1" applyFill="1"/>
    <xf numFmtId="0" fontId="2" fillId="12" borderId="8" xfId="0" applyFont="1" applyFill="1" applyBorder="1" applyAlignment="1">
      <alignment horizontal="right"/>
    </xf>
    <xf numFmtId="49" fontId="5" fillId="14" borderId="0" xfId="0" applyNumberFormat="1" applyFont="1" applyFill="1"/>
    <xf numFmtId="0" fontId="2" fillId="14" borderId="0" xfId="0" applyFont="1" applyFill="1"/>
    <xf numFmtId="0" fontId="9" fillId="14" borderId="0" xfId="0" applyFont="1" applyFill="1"/>
    <xf numFmtId="0" fontId="8" fillId="15" borderId="6" xfId="0" applyFont="1" applyFill="1" applyBorder="1" applyAlignment="1">
      <alignment horizontal="right"/>
    </xf>
    <xf numFmtId="1" fontId="8" fillId="14" borderId="0" xfId="0" applyNumberFormat="1" applyFont="1" applyFill="1" applyAlignment="1">
      <alignment horizontal="right"/>
    </xf>
    <xf numFmtId="0" fontId="8" fillId="14" borderId="0" xfId="0" applyFont="1" applyFill="1"/>
    <xf numFmtId="0" fontId="7" fillId="14" borderId="5" xfId="0" applyFont="1" applyFill="1" applyBorder="1" applyAlignment="1">
      <alignment horizontal="right"/>
    </xf>
    <xf numFmtId="0" fontId="7" fillId="14" borderId="0" xfId="0" applyFont="1" applyFill="1" applyAlignment="1">
      <alignment horizontal="right"/>
    </xf>
    <xf numFmtId="0" fontId="8" fillId="15" borderId="0" xfId="0" applyFont="1" applyFill="1" applyAlignment="1">
      <alignment horizontal="right"/>
    </xf>
    <xf numFmtId="9" fontId="8" fillId="15" borderId="7" xfId="0" applyNumberFormat="1" applyFont="1" applyFill="1" applyBorder="1" applyAlignment="1">
      <alignment horizontal="right"/>
    </xf>
    <xf numFmtId="0" fontId="7" fillId="15" borderId="6" xfId="0" applyFont="1" applyFill="1" applyBorder="1" applyAlignment="1">
      <alignment horizontal="right"/>
    </xf>
    <xf numFmtId="164" fontId="8" fillId="14" borderId="0" xfId="0" applyNumberFormat="1" applyFont="1" applyFill="1" applyAlignment="1">
      <alignment horizontal="right"/>
    </xf>
    <xf numFmtId="0" fontId="7" fillId="14" borderId="10" xfId="0" applyFont="1" applyFill="1" applyBorder="1" applyAlignment="1">
      <alignment horizontal="right"/>
    </xf>
    <xf numFmtId="0" fontId="7" fillId="14" borderId="11" xfId="0" applyFont="1" applyFill="1" applyBorder="1" applyAlignment="1">
      <alignment horizontal="right"/>
    </xf>
    <xf numFmtId="0" fontId="7" fillId="15" borderId="0" xfId="0" applyFont="1" applyFill="1" applyAlignment="1">
      <alignment horizontal="right"/>
    </xf>
    <xf numFmtId="164" fontId="8" fillId="14" borderId="6" xfId="0" applyNumberFormat="1" applyFont="1" applyFill="1" applyBorder="1" applyAlignment="1">
      <alignment horizontal="right"/>
    </xf>
    <xf numFmtId="9" fontId="8" fillId="14" borderId="7" xfId="0" applyNumberFormat="1" applyFont="1" applyFill="1" applyBorder="1" applyAlignment="1">
      <alignment horizontal="right"/>
    </xf>
    <xf numFmtId="165" fontId="6" fillId="15" borderId="5" xfId="0" applyNumberFormat="1" applyFont="1" applyFill="1" applyBorder="1"/>
    <xf numFmtId="165" fontId="6" fillId="15" borderId="7" xfId="0" applyNumberFormat="1" applyFont="1" applyFill="1" applyBorder="1"/>
    <xf numFmtId="1" fontId="5" fillId="12" borderId="5" xfId="0" applyNumberFormat="1" applyFont="1" applyFill="1" applyBorder="1" applyAlignment="1">
      <alignment horizontal="right"/>
    </xf>
    <xf numFmtId="1" fontId="5" fillId="12" borderId="0" xfId="0" applyNumberFormat="1" applyFont="1" applyFill="1" applyAlignment="1">
      <alignment horizontal="right"/>
    </xf>
    <xf numFmtId="1" fontId="5" fillId="12" borderId="8" xfId="0" applyNumberFormat="1" applyFont="1" applyFill="1" applyBorder="1" applyAlignment="1">
      <alignment horizontal="right"/>
    </xf>
    <xf numFmtId="1" fontId="5" fillId="14" borderId="5" xfId="0" applyNumberFormat="1" applyFont="1" applyFill="1" applyBorder="1" applyAlignment="1">
      <alignment horizontal="right"/>
    </xf>
    <xf numFmtId="1" fontId="5" fillId="14" borderId="0" xfId="0" applyNumberFormat="1" applyFont="1" applyFill="1" applyAlignment="1">
      <alignment horizontal="right"/>
    </xf>
    <xf numFmtId="1" fontId="5" fillId="14" borderId="8" xfId="0" applyNumberFormat="1" applyFont="1" applyFill="1" applyBorder="1" applyAlignment="1">
      <alignment horizontal="right"/>
    </xf>
    <xf numFmtId="49" fontId="2" fillId="12" borderId="0" xfId="0" applyNumberFormat="1" applyFont="1" applyFill="1"/>
    <xf numFmtId="165" fontId="3" fillId="8" borderId="0" xfId="0" applyNumberFormat="1" applyFont="1" applyFill="1"/>
    <xf numFmtId="0" fontId="16" fillId="13" borderId="5" xfId="0" applyFont="1" applyFill="1" applyBorder="1" applyAlignment="1">
      <alignment horizontal="right"/>
    </xf>
    <xf numFmtId="0" fontId="16" fillId="13" borderId="0" xfId="0" applyFont="1" applyFill="1" applyAlignment="1">
      <alignment horizontal="right"/>
    </xf>
    <xf numFmtId="0" fontId="16" fillId="13" borderId="8" xfId="0" applyFont="1" applyFill="1" applyBorder="1" applyAlignment="1">
      <alignment horizontal="right"/>
    </xf>
    <xf numFmtId="0" fontId="16" fillId="13" borderId="6" xfId="0" applyFont="1" applyFill="1" applyBorder="1" applyAlignment="1">
      <alignment horizontal="right"/>
    </xf>
    <xf numFmtId="1" fontId="16" fillId="13" borderId="0" xfId="0" applyNumberFormat="1" applyFont="1" applyFill="1" applyAlignment="1">
      <alignment horizontal="right"/>
    </xf>
    <xf numFmtId="9" fontId="16" fillId="13" borderId="7" xfId="0" applyNumberFormat="1" applyFont="1" applyFill="1" applyBorder="1" applyAlignment="1">
      <alignment horizontal="right"/>
    </xf>
    <xf numFmtId="0" fontId="7" fillId="13" borderId="6" xfId="0" applyFont="1" applyFill="1" applyBorder="1" applyAlignment="1">
      <alignment horizontal="right"/>
    </xf>
    <xf numFmtId="164" fontId="16" fillId="13" borderId="0" xfId="0" applyNumberFormat="1" applyFont="1" applyFill="1" applyAlignment="1">
      <alignment horizontal="right"/>
    </xf>
    <xf numFmtId="9" fontId="16" fillId="13" borderId="0" xfId="0" applyNumberFormat="1" applyFont="1" applyFill="1" applyAlignment="1">
      <alignment horizontal="right"/>
    </xf>
    <xf numFmtId="164" fontId="16" fillId="8" borderId="0" xfId="0" applyNumberFormat="1" applyFont="1" applyFill="1" applyAlignment="1">
      <alignment horizontal="right"/>
    </xf>
    <xf numFmtId="9" fontId="16" fillId="8" borderId="7" xfId="0" applyNumberFormat="1" applyFont="1" applyFill="1" applyBorder="1" applyAlignment="1">
      <alignment horizontal="right"/>
    </xf>
    <xf numFmtId="164" fontId="16" fillId="8" borderId="6" xfId="0" applyNumberFormat="1" applyFont="1" applyFill="1" applyBorder="1" applyAlignment="1">
      <alignment horizontal="right"/>
    </xf>
    <xf numFmtId="0" fontId="17" fillId="0" borderId="0" xfId="0" applyFont="1"/>
    <xf numFmtId="0" fontId="18" fillId="0" borderId="6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8" xfId="0" applyFont="1" applyBorder="1" applyAlignment="1">
      <alignment horizontal="right"/>
    </xf>
    <xf numFmtId="165" fontId="19" fillId="0" borderId="5" xfId="0" applyNumberFormat="1" applyFont="1" applyBorder="1"/>
    <xf numFmtId="165" fontId="19" fillId="0" borderId="7" xfId="0" applyNumberFormat="1" applyFont="1" applyBorder="1"/>
    <xf numFmtId="2" fontId="18" fillId="0" borderId="0" xfId="0" applyNumberFormat="1" applyFont="1"/>
    <xf numFmtId="0" fontId="18" fillId="0" borderId="0" xfId="0" applyFont="1"/>
    <xf numFmtId="0" fontId="16" fillId="0" borderId="0" xfId="0" applyFont="1"/>
    <xf numFmtId="0" fontId="16" fillId="2" borderId="6" xfId="0" applyFont="1" applyFill="1" applyBorder="1" applyAlignment="1">
      <alignment horizontal="right"/>
    </xf>
    <xf numFmtId="164" fontId="16" fillId="0" borderId="0" xfId="0" applyNumberFormat="1" applyFont="1" applyAlignment="1">
      <alignment horizontal="right"/>
    </xf>
    <xf numFmtId="9" fontId="16" fillId="0" borderId="7" xfId="0" applyNumberFormat="1" applyFont="1" applyBorder="1" applyAlignment="1">
      <alignment horizontal="right"/>
    </xf>
    <xf numFmtId="164" fontId="16" fillId="0" borderId="6" xfId="0" applyNumberFormat="1" applyFont="1" applyBorder="1" applyAlignment="1">
      <alignment horizontal="right"/>
    </xf>
    <xf numFmtId="2" fontId="16" fillId="0" borderId="0" xfId="0" applyNumberFormat="1" applyFont="1" applyAlignment="1">
      <alignment horizontal="right"/>
    </xf>
    <xf numFmtId="0" fontId="16" fillId="3" borderId="6" xfId="0" applyFont="1" applyFill="1" applyBorder="1" applyAlignment="1">
      <alignment horizontal="right"/>
    </xf>
    <xf numFmtId="2" fontId="16" fillId="7" borderId="0" xfId="0" applyNumberFormat="1" applyFont="1" applyFill="1" applyAlignment="1">
      <alignment horizontal="right"/>
    </xf>
    <xf numFmtId="49" fontId="3" fillId="8" borderId="0" xfId="0" applyNumberFormat="1" applyFont="1" applyFill="1"/>
    <xf numFmtId="49" fontId="17" fillId="0" borderId="0" xfId="0" applyNumberFormat="1" applyFont="1"/>
    <xf numFmtId="0" fontId="20" fillId="0" borderId="0" xfId="0" applyFont="1"/>
    <xf numFmtId="0" fontId="17" fillId="6" borderId="0" xfId="0" applyFont="1" applyFill="1"/>
    <xf numFmtId="0" fontId="17" fillId="12" borderId="0" xfId="0" applyFont="1" applyFill="1"/>
    <xf numFmtId="0" fontId="17" fillId="6" borderId="11" xfId="0" applyFont="1" applyFill="1" applyBorder="1"/>
    <xf numFmtId="0" fontId="4" fillId="13" borderId="0" xfId="0" applyFont="1" applyFill="1"/>
    <xf numFmtId="0" fontId="3" fillId="12" borderId="5" xfId="0" applyFont="1" applyFill="1" applyBorder="1" applyAlignment="1">
      <alignment horizontal="right"/>
    </xf>
    <xf numFmtId="0" fontId="3" fillId="12" borderId="7" xfId="0" applyFont="1" applyFill="1" applyBorder="1" applyAlignment="1">
      <alignment horizontal="right"/>
    </xf>
    <xf numFmtId="49" fontId="2" fillId="13" borderId="0" xfId="0" applyNumberFormat="1" applyFont="1" applyFill="1"/>
    <xf numFmtId="0" fontId="5" fillId="13" borderId="5" xfId="0" applyFont="1" applyFill="1" applyBorder="1" applyAlignment="1">
      <alignment horizontal="right"/>
    </xf>
    <xf numFmtId="0" fontId="5" fillId="13" borderId="8" xfId="0" applyFont="1" applyFill="1" applyBorder="1" applyAlignment="1">
      <alignment horizontal="right"/>
    </xf>
    <xf numFmtId="1" fontId="5" fillId="13" borderId="5" xfId="0" applyNumberFormat="1" applyFont="1" applyFill="1" applyBorder="1" applyAlignment="1">
      <alignment horizontal="right"/>
    </xf>
    <xf numFmtId="1" fontId="5" fillId="13" borderId="0" xfId="0" applyNumberFormat="1" applyFont="1" applyFill="1" applyAlignment="1">
      <alignment horizontal="right"/>
    </xf>
    <xf numFmtId="1" fontId="5" fillId="13" borderId="8" xfId="0" applyNumberFormat="1" applyFont="1" applyFill="1" applyBorder="1" applyAlignment="1">
      <alignment horizontal="right"/>
    </xf>
    <xf numFmtId="164" fontId="2" fillId="13" borderId="6" xfId="0" applyNumberFormat="1" applyFont="1" applyFill="1" applyBorder="1" applyAlignment="1">
      <alignment horizontal="right"/>
    </xf>
    <xf numFmtId="165" fontId="3" fillId="13" borderId="5" xfId="0" applyNumberFormat="1" applyFont="1" applyFill="1" applyBorder="1"/>
    <xf numFmtId="165" fontId="3" fillId="13" borderId="7" xfId="0" applyNumberFormat="1" applyFont="1" applyFill="1" applyBorder="1"/>
    <xf numFmtId="0" fontId="0" fillId="12" borderId="7" xfId="0" applyFill="1" applyBorder="1"/>
    <xf numFmtId="9" fontId="2" fillId="17" borderId="7" xfId="0" applyNumberFormat="1" applyFont="1" applyFill="1" applyBorder="1" applyAlignment="1">
      <alignment horizontal="right"/>
    </xf>
    <xf numFmtId="9" fontId="2" fillId="18" borderId="7" xfId="0" applyNumberFormat="1" applyFont="1" applyFill="1" applyBorder="1" applyAlignment="1">
      <alignment horizontal="right"/>
    </xf>
    <xf numFmtId="9" fontId="2" fillId="16" borderId="7" xfId="0" applyNumberFormat="1" applyFont="1" applyFill="1" applyBorder="1" applyAlignment="1">
      <alignment horizontal="right"/>
    </xf>
    <xf numFmtId="9" fontId="8" fillId="19" borderId="7" xfId="0" applyNumberFormat="1" applyFont="1" applyFill="1" applyBorder="1" applyAlignment="1">
      <alignment horizontal="right"/>
    </xf>
    <xf numFmtId="9" fontId="2" fillId="20" borderId="7" xfId="0" applyNumberFormat="1" applyFont="1" applyFill="1" applyBorder="1" applyAlignment="1">
      <alignment horizontal="right"/>
    </xf>
    <xf numFmtId="0" fontId="2" fillId="20" borderId="6" xfId="0" applyFont="1" applyFill="1" applyBorder="1" applyAlignment="1">
      <alignment horizontal="right"/>
    </xf>
    <xf numFmtId="0" fontId="2" fillId="12" borderId="6" xfId="0" applyFont="1" applyFill="1" applyBorder="1" applyAlignment="1">
      <alignment horizontal="right"/>
    </xf>
    <xf numFmtId="9" fontId="8" fillId="20" borderId="0" xfId="0" applyNumberFormat="1" applyFont="1" applyFill="1" applyAlignment="1">
      <alignment horizontal="right"/>
    </xf>
    <xf numFmtId="0" fontId="5" fillId="20" borderId="6" xfId="0" applyFont="1" applyFill="1" applyBorder="1" applyAlignment="1">
      <alignment horizontal="right"/>
    </xf>
    <xf numFmtId="0" fontId="2" fillId="16" borderId="6" xfId="0" applyFont="1" applyFill="1" applyBorder="1" applyAlignment="1">
      <alignment horizontal="right"/>
    </xf>
    <xf numFmtId="9" fontId="2" fillId="20" borderId="0" xfId="0" applyNumberFormat="1" applyFont="1" applyFill="1" applyAlignment="1">
      <alignment horizontal="right"/>
    </xf>
    <xf numFmtId="9" fontId="8" fillId="20" borderId="7" xfId="0" applyNumberFormat="1" applyFont="1" applyFill="1" applyBorder="1" applyAlignment="1">
      <alignment horizontal="right"/>
    </xf>
    <xf numFmtId="9" fontId="8" fillId="17" borderId="7" xfId="0" applyNumberFormat="1" applyFont="1" applyFill="1" applyBorder="1" applyAlignment="1">
      <alignment horizontal="right"/>
    </xf>
    <xf numFmtId="0" fontId="5" fillId="16" borderId="0" xfId="0" applyFont="1" applyFill="1" applyAlignment="1">
      <alignment horizontal="right"/>
    </xf>
    <xf numFmtId="9" fontId="8" fillId="18" borderId="7" xfId="0" applyNumberFormat="1" applyFont="1" applyFill="1" applyBorder="1" applyAlignment="1">
      <alignment horizontal="right"/>
    </xf>
    <xf numFmtId="9" fontId="8" fillId="16" borderId="7" xfId="0" applyNumberFormat="1" applyFont="1" applyFill="1" applyBorder="1" applyAlignment="1">
      <alignment horizontal="right"/>
    </xf>
    <xf numFmtId="0" fontId="5" fillId="20" borderId="0" xfId="0" applyFont="1" applyFill="1" applyAlignment="1">
      <alignment horizontal="right"/>
    </xf>
    <xf numFmtId="0" fontId="7" fillId="20" borderId="0" xfId="0" applyFont="1" applyFill="1" applyAlignment="1">
      <alignment horizontal="right"/>
    </xf>
    <xf numFmtId="9" fontId="2" fillId="19" borderId="7" xfId="0" applyNumberFormat="1" applyFont="1" applyFill="1" applyBorder="1" applyAlignment="1">
      <alignment horizontal="right"/>
    </xf>
    <xf numFmtId="0" fontId="5" fillId="19" borderId="6" xfId="0" applyFont="1" applyFill="1" applyBorder="1" applyAlignment="1">
      <alignment horizontal="right"/>
    </xf>
    <xf numFmtId="0" fontId="5" fillId="19" borderId="0" xfId="0" applyFont="1" applyFill="1" applyAlignment="1">
      <alignment horizontal="right"/>
    </xf>
    <xf numFmtId="9" fontId="16" fillId="20" borderId="7" xfId="0" applyNumberFormat="1" applyFont="1" applyFill="1" applyBorder="1" applyAlignment="1">
      <alignment horizontal="right"/>
    </xf>
    <xf numFmtId="9" fontId="16" fillId="18" borderId="7" xfId="0" applyNumberFormat="1" applyFont="1" applyFill="1" applyBorder="1" applyAlignment="1">
      <alignment horizontal="right"/>
    </xf>
    <xf numFmtId="0" fontId="5" fillId="16" borderId="6" xfId="0" applyFont="1" applyFill="1" applyBorder="1" applyAlignment="1">
      <alignment horizontal="right"/>
    </xf>
    <xf numFmtId="9" fontId="16" fillId="16" borderId="7" xfId="0" applyNumberFormat="1" applyFont="1" applyFill="1" applyBorder="1" applyAlignment="1">
      <alignment horizontal="right"/>
    </xf>
    <xf numFmtId="165" fontId="3" fillId="20" borderId="0" xfId="0" applyNumberFormat="1" applyFont="1" applyFill="1"/>
    <xf numFmtId="165" fontId="3" fillId="16" borderId="7" xfId="0" applyNumberFormat="1" applyFont="1" applyFill="1" applyBorder="1"/>
    <xf numFmtId="165" fontId="3" fillId="20" borderId="5" xfId="0" applyNumberFormat="1" applyFont="1" applyFill="1" applyBorder="1"/>
    <xf numFmtId="165" fontId="3" fillId="20" borderId="7" xfId="0" applyNumberFormat="1" applyFont="1" applyFill="1" applyBorder="1"/>
    <xf numFmtId="0" fontId="0" fillId="21" borderId="17" xfId="0" applyFill="1" applyBorder="1" applyAlignment="1">
      <alignment horizontal="left" vertical="center"/>
    </xf>
    <xf numFmtId="0" fontId="0" fillId="21" borderId="17" xfId="0" applyFill="1" applyBorder="1" applyAlignment="1">
      <alignment horizontal="right" vertical="center"/>
    </xf>
    <xf numFmtId="0" fontId="2" fillId="0" borderId="17" xfId="0" applyFont="1" applyBorder="1" applyAlignment="1">
      <alignment horizontal="right" vertical="top" wrapText="1"/>
    </xf>
    <xf numFmtId="0" fontId="0" fillId="21" borderId="17" xfId="0" applyFill="1" applyBorder="1" applyAlignment="1">
      <alignment horizontal="left" vertical="top" wrapText="1"/>
    </xf>
    <xf numFmtId="0" fontId="0" fillId="0" borderId="17" xfId="0" applyBorder="1" applyAlignment="1">
      <alignment horizontal="right" vertical="top" wrapText="1"/>
    </xf>
    <xf numFmtId="0" fontId="2" fillId="14" borderId="7" xfId="0" applyFont="1" applyFill="1" applyBorder="1" applyAlignment="1">
      <alignment horizontal="right"/>
    </xf>
    <xf numFmtId="0" fontId="2" fillId="15" borderId="0" xfId="0" applyFont="1" applyFill="1"/>
    <xf numFmtId="0" fontId="2" fillId="15" borderId="5" xfId="0" applyFont="1" applyFill="1" applyBorder="1" applyAlignment="1">
      <alignment horizontal="right"/>
    </xf>
    <xf numFmtId="0" fontId="2" fillId="15" borderId="0" xfId="0" applyFont="1" applyFill="1" applyAlignment="1">
      <alignment horizontal="right"/>
    </xf>
    <xf numFmtId="0" fontId="2" fillId="15" borderId="7" xfId="0" applyFont="1" applyFill="1" applyBorder="1" applyAlignment="1">
      <alignment horizontal="right"/>
    </xf>
    <xf numFmtId="0" fontId="5" fillId="14" borderId="0" xfId="0" applyFont="1" applyFill="1"/>
    <xf numFmtId="0" fontId="0" fillId="12" borderId="17" xfId="0" applyFill="1" applyBorder="1" applyAlignment="1">
      <alignment horizontal="left" vertical="top" wrapText="1"/>
    </xf>
    <xf numFmtId="0" fontId="2" fillId="13" borderId="7" xfId="0" applyFont="1" applyFill="1" applyBorder="1" applyAlignment="1">
      <alignment horizontal="right"/>
    </xf>
    <xf numFmtId="0" fontId="2" fillId="12" borderId="7" xfId="0" applyFont="1" applyFill="1" applyBorder="1" applyAlignment="1">
      <alignment horizontal="right"/>
    </xf>
    <xf numFmtId="49" fontId="8" fillId="0" borderId="19" xfId="0" applyNumberFormat="1" applyFont="1" applyBorder="1"/>
    <xf numFmtId="0" fontId="9" fillId="0" borderId="19" xfId="0" applyFont="1" applyBorder="1"/>
    <xf numFmtId="0" fontId="8" fillId="0" borderId="20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1" fontId="8" fillId="0" borderId="19" xfId="0" applyNumberFormat="1" applyFont="1" applyBorder="1" applyAlignment="1">
      <alignment horizontal="right"/>
    </xf>
    <xf numFmtId="9" fontId="8" fillId="20" borderId="18" xfId="0" applyNumberFormat="1" applyFont="1" applyFill="1" applyBorder="1" applyAlignment="1">
      <alignment horizontal="right"/>
    </xf>
    <xf numFmtId="1" fontId="8" fillId="16" borderId="19" xfId="0" applyNumberFormat="1" applyFont="1" applyFill="1" applyBorder="1" applyAlignment="1">
      <alignment horizontal="right"/>
    </xf>
    <xf numFmtId="165" fontId="3" fillId="18" borderId="7" xfId="0" applyNumberFormat="1" applyFont="1" applyFill="1" applyBorder="1"/>
    <xf numFmtId="9" fontId="2" fillId="16" borderId="0" xfId="0" applyNumberFormat="1" applyFont="1" applyFill="1" applyAlignment="1">
      <alignment horizontal="right"/>
    </xf>
    <xf numFmtId="0" fontId="5" fillId="14" borderId="7" xfId="0" applyFont="1" applyFill="1" applyBorder="1" applyAlignment="1">
      <alignment horizontal="right"/>
    </xf>
    <xf numFmtId="0" fontId="2" fillId="14" borderId="10" xfId="0" applyFont="1" applyFill="1" applyBorder="1" applyAlignment="1">
      <alignment horizontal="right"/>
    </xf>
    <xf numFmtId="0" fontId="2" fillId="14" borderId="11" xfId="0" applyFont="1" applyFill="1" applyBorder="1" applyAlignment="1">
      <alignment horizontal="right"/>
    </xf>
    <xf numFmtId="0" fontId="2" fillId="14" borderId="15" xfId="0" applyFont="1" applyFill="1" applyBorder="1" applyAlignment="1">
      <alignment horizontal="right"/>
    </xf>
    <xf numFmtId="164" fontId="5" fillId="0" borderId="0" xfId="0" applyNumberFormat="1" applyFont="1"/>
    <xf numFmtId="164" fontId="2" fillId="0" borderId="0" xfId="0" applyNumberFormat="1" applyFont="1"/>
    <xf numFmtId="164" fontId="5" fillId="14" borderId="0" xfId="0" applyNumberFormat="1" applyFont="1" applyFill="1"/>
    <xf numFmtId="0" fontId="2" fillId="13" borderId="1" xfId="0" applyFont="1" applyFill="1" applyBorder="1" applyAlignment="1">
      <alignment horizontal="right"/>
    </xf>
    <xf numFmtId="0" fontId="2" fillId="13" borderId="2" xfId="0" applyFont="1" applyFill="1" applyBorder="1" applyAlignment="1">
      <alignment horizontal="right"/>
    </xf>
    <xf numFmtId="0" fontId="2" fillId="13" borderId="4" xfId="0" applyFont="1" applyFill="1" applyBorder="1" applyAlignment="1">
      <alignment horizontal="right"/>
    </xf>
    <xf numFmtId="0" fontId="0" fillId="12" borderId="16" xfId="0" applyFill="1" applyBorder="1" applyAlignment="1">
      <alignment horizontal="left" vertical="top" wrapText="1"/>
    </xf>
    <xf numFmtId="0" fontId="2" fillId="0" borderId="7" xfId="0" applyFont="1" applyBorder="1"/>
    <xf numFmtId="0" fontId="2" fillId="14" borderId="7" xfId="0" applyFont="1" applyFill="1" applyBorder="1"/>
    <xf numFmtId="0" fontId="0" fillId="12" borderId="23" xfId="0" applyFill="1" applyBorder="1" applyAlignment="1">
      <alignment horizontal="left" vertical="top" wrapText="1"/>
    </xf>
    <xf numFmtId="0" fontId="0" fillId="14" borderId="16" xfId="0" applyFill="1" applyBorder="1" applyAlignment="1">
      <alignment horizontal="left" vertical="center"/>
    </xf>
    <xf numFmtId="0" fontId="2" fillId="14" borderId="23" xfId="0" applyFont="1" applyFill="1" applyBorder="1"/>
    <xf numFmtId="0" fontId="0" fillId="12" borderId="24" xfId="0" applyFill="1" applyBorder="1" applyAlignment="1">
      <alignment horizontal="left" vertical="top" wrapText="1"/>
    </xf>
    <xf numFmtId="0" fontId="2" fillId="0" borderId="23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/>
    <xf numFmtId="1" fontId="3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85B"/>
      <color rgb="FFFFCF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460D-5A88-E644-9B68-B8D32FC7FB8F}">
  <dimension ref="A1:A11"/>
  <sheetViews>
    <sheetView tabSelected="1" workbookViewId="0">
      <selection activeCell="D16" sqref="D16"/>
    </sheetView>
  </sheetViews>
  <sheetFormatPr defaultColWidth="7.875" defaultRowHeight="15"/>
  <cols>
    <col min="1" max="16384" width="7.875" style="145"/>
  </cols>
  <sheetData>
    <row r="1" spans="1:1">
      <c r="A1" s="8" t="s">
        <v>671</v>
      </c>
    </row>
    <row r="2" spans="1:1">
      <c r="A2" s="145" t="s">
        <v>672</v>
      </c>
    </row>
    <row r="4" spans="1:1">
      <c r="A4" s="145" t="s">
        <v>673</v>
      </c>
    </row>
    <row r="6" spans="1:1">
      <c r="A6" s="145" t="s">
        <v>674</v>
      </c>
    </row>
    <row r="8" spans="1:1">
      <c r="A8" s="145" t="s">
        <v>675</v>
      </c>
    </row>
    <row r="10" spans="1:1">
      <c r="A10" s="145" t="s">
        <v>676</v>
      </c>
    </row>
    <row r="11" spans="1:1">
      <c r="A11" s="145" t="s">
        <v>677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B71F-6DF0-D345-98C8-0FD5EE57545E}">
  <dimension ref="A1:AQ183"/>
  <sheetViews>
    <sheetView zoomScaleNormal="100" workbookViewId="0">
      <selection activeCell="O10" sqref="O10"/>
    </sheetView>
  </sheetViews>
  <sheetFormatPr defaultColWidth="9.625" defaultRowHeight="15"/>
  <cols>
    <col min="1" max="1" width="25.875" style="145" customWidth="1"/>
    <col min="2" max="2" width="12.875" style="145" customWidth="1"/>
    <col min="3" max="3" width="6.875" style="8" customWidth="1"/>
    <col min="4" max="9" width="6.875" style="145" customWidth="1"/>
    <col min="10" max="11" width="6.875" style="209" customWidth="1"/>
    <col min="12" max="38" width="6.875" style="145" customWidth="1"/>
    <col min="39" max="40" width="6.875" style="8" customWidth="1"/>
    <col min="41" max="42" width="6.875" style="146" customWidth="1"/>
    <col min="43" max="16384" width="9.625" style="145"/>
  </cols>
  <sheetData>
    <row r="1" spans="1:43" s="6" customFormat="1">
      <c r="A1" s="1"/>
      <c r="B1" s="2"/>
      <c r="C1" s="2"/>
      <c r="D1" s="481" t="s">
        <v>0</v>
      </c>
      <c r="E1" s="482"/>
      <c r="F1" s="482"/>
      <c r="G1" s="482"/>
      <c r="H1" s="482"/>
      <c r="I1" s="485" t="s">
        <v>0</v>
      </c>
      <c r="J1" s="484"/>
      <c r="K1" s="484"/>
      <c r="L1" s="488"/>
      <c r="M1" s="483" t="s">
        <v>1</v>
      </c>
      <c r="N1" s="484"/>
      <c r="O1" s="484"/>
      <c r="P1" s="484"/>
      <c r="Q1" s="484"/>
      <c r="R1" s="485" t="s">
        <v>1</v>
      </c>
      <c r="S1" s="484"/>
      <c r="T1" s="484"/>
      <c r="U1" s="488"/>
      <c r="V1" s="481" t="s">
        <v>2</v>
      </c>
      <c r="W1" s="482"/>
      <c r="X1" s="482"/>
      <c r="Y1" s="482"/>
      <c r="Z1" s="482"/>
      <c r="AA1" s="489" t="s">
        <v>2</v>
      </c>
      <c r="AB1" s="490"/>
      <c r="AC1" s="490"/>
      <c r="AD1" s="491"/>
      <c r="AE1" s="481" t="s">
        <v>3</v>
      </c>
      <c r="AF1" s="482"/>
      <c r="AG1" s="482"/>
      <c r="AH1" s="482"/>
      <c r="AI1" s="482"/>
      <c r="AJ1" s="485" t="s">
        <v>3</v>
      </c>
      <c r="AK1" s="482"/>
      <c r="AL1" s="486"/>
      <c r="AM1" s="3" t="s">
        <v>4</v>
      </c>
      <c r="AN1" s="4">
        <v>2024</v>
      </c>
      <c r="AO1" s="5" t="s">
        <v>5</v>
      </c>
      <c r="AP1" s="5" t="s">
        <v>6</v>
      </c>
    </row>
    <row r="2" spans="1:43" s="6" customFormat="1">
      <c r="A2" s="7" t="s">
        <v>7</v>
      </c>
      <c r="B2" s="8" t="s">
        <v>8</v>
      </c>
      <c r="C2" s="8"/>
      <c r="D2" s="9" t="s">
        <v>9</v>
      </c>
      <c r="E2" s="10" t="s">
        <v>10</v>
      </c>
      <c r="F2" s="10" t="s">
        <v>11</v>
      </c>
      <c r="G2" s="10" t="s">
        <v>12</v>
      </c>
      <c r="H2" s="10" t="s">
        <v>713</v>
      </c>
      <c r="I2" s="11" t="s">
        <v>13</v>
      </c>
      <c r="J2" s="12" t="s">
        <v>4</v>
      </c>
      <c r="K2" s="12" t="s">
        <v>14</v>
      </c>
      <c r="L2" s="13" t="s">
        <v>15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713</v>
      </c>
      <c r="R2" s="11" t="s">
        <v>16</v>
      </c>
      <c r="S2" s="14" t="s">
        <v>4</v>
      </c>
      <c r="T2" s="14" t="s">
        <v>14</v>
      </c>
      <c r="U2" s="15" t="s">
        <v>15</v>
      </c>
      <c r="V2" s="9" t="s">
        <v>9</v>
      </c>
      <c r="W2" s="10" t="s">
        <v>10</v>
      </c>
      <c r="X2" s="10" t="s">
        <v>11</v>
      </c>
      <c r="Y2" s="10" t="s">
        <v>12</v>
      </c>
      <c r="Z2" s="10" t="s">
        <v>713</v>
      </c>
      <c r="AA2" s="11" t="s">
        <v>17</v>
      </c>
      <c r="AB2" s="14" t="s">
        <v>4</v>
      </c>
      <c r="AC2" s="14" t="s">
        <v>14</v>
      </c>
      <c r="AD2" s="13" t="s">
        <v>15</v>
      </c>
      <c r="AE2" s="9" t="s">
        <v>9</v>
      </c>
      <c r="AF2" s="10" t="s">
        <v>10</v>
      </c>
      <c r="AG2" s="10" t="s">
        <v>11</v>
      </c>
      <c r="AH2" s="10" t="s">
        <v>12</v>
      </c>
      <c r="AI2" s="10" t="s">
        <v>713</v>
      </c>
      <c r="AJ2" s="16" t="s">
        <v>4</v>
      </c>
      <c r="AK2" s="14" t="s">
        <v>14</v>
      </c>
      <c r="AL2" s="13" t="s">
        <v>15</v>
      </c>
      <c r="AM2" s="17" t="s">
        <v>18</v>
      </c>
      <c r="AN2" s="18" t="s">
        <v>18</v>
      </c>
      <c r="AO2" s="5" t="s">
        <v>19</v>
      </c>
      <c r="AP2" s="5" t="s">
        <v>19</v>
      </c>
    </row>
    <row r="3" spans="1:43" s="6" customFormat="1">
      <c r="A3" s="19" t="s">
        <v>20</v>
      </c>
      <c r="B3" s="19" t="s">
        <v>21</v>
      </c>
      <c r="C3" s="20"/>
      <c r="D3" s="21">
        <f>INDEX(PR!$A$1:$F$505,MATCH($B3,PR!$A:$A,0),2)</f>
        <v>164</v>
      </c>
      <c r="E3" s="22">
        <f>INDEX(PR!$A$1:$F$505,MATCH($B3,PR!$A:$A,0),3)</f>
        <v>139</v>
      </c>
      <c r="F3" s="22">
        <f>INDEX(PR!$A$1:$F$505,MATCH($B3,PR!$A:$A,0),4)</f>
        <v>115</v>
      </c>
      <c r="G3" s="22">
        <f>INDEX(PR!$A$1:$F$505,MATCH($B3,PR!$A:$A,0),5)</f>
        <v>96</v>
      </c>
      <c r="H3" s="23">
        <f>INDEX(PR!$A$1:$F$505,MATCH($B3,PR!$A:$A,0),6)</f>
        <v>94</v>
      </c>
      <c r="I3" s="24">
        <f t="shared" ref="I3" si="0">COUNTIF(D3:H3,"&lt;40")</f>
        <v>0</v>
      </c>
      <c r="J3" s="25">
        <f>IF(AND(D3=0,E3=0,F3=0,G3=0),H3,IF(AND(D3=0,E3=0,F3=0),AVERAGE(G3:H3),IF(AND(E3=0,D3=0),AVERAGE(F3:H3),IF(D3=0,AVERAGE(E3:H3),AVERAGE(D3:H3)))))</f>
        <v>121.6</v>
      </c>
      <c r="K3" s="25">
        <f>IF(AND(D3=0,E3=0,F3=0,G3=0),"",IF(AND(D3=0,E3=0,F3=0),H3-G3,IF(AND(D3=0,E3=0),(H3-AVERAGE(F3:G3)),IF(D3=0,(H3-AVERAGE(E3:G3)),(H3-AVERAGE(D3:G3))))))</f>
        <v>-34.5</v>
      </c>
      <c r="L3" s="26">
        <f>IF(AND(D3=0,E3=0,F3=0,G3=0),"",IF(AND(D3=0,E3=0,F3=0),K3/G3,IF(AND(D3=0,E3=0),(K3/AVERAGE(F3:G3)),IF(D3=0,(K3/AVERAGE(E3:G3)),(K3/AVERAGE(D3:G3))))))</f>
        <v>-0.26848249027237353</v>
      </c>
      <c r="M3" s="22">
        <f>INDEX(GR!$A$1:$F$520,MATCH($B3,GR!$A:$A,0),2)</f>
        <v>23</v>
      </c>
      <c r="N3" s="22">
        <f>INDEX(GR!$A$1:$F$520,MATCH($B3,GR!$A:$A,0),3)</f>
        <v>21</v>
      </c>
      <c r="O3" s="22">
        <f>INDEX(GR!$A$1:$F$520,MATCH($B3,GR!$A:$A,0),4)</f>
        <v>22</v>
      </c>
      <c r="P3" s="22">
        <f>INDEX(GR!$A$1:$F$520,MATCH($B3,GR!$A:$A,0),5)</f>
        <v>20</v>
      </c>
      <c r="Q3" s="22">
        <f>INDEX(GR!$A$1:$F$520,MATCH($B3,GR!$A:$A,0),6)</f>
        <v>16</v>
      </c>
      <c r="R3" s="27">
        <f t="shared" ref="R3" si="1">COUNTIF(M3:Q3,"&lt;10")</f>
        <v>0</v>
      </c>
      <c r="S3" s="28">
        <f>IF(AND(M3=0,N3=0,O3=0,P3=0),Q3,IF(AND(M3=0,N3=0,O3=0),AVERAGE(P3:Q3),IF(AND(N3=0,M3=0),AVERAGE(O3:Q3),IF(M3=0,AVERAGE(N3:Q3),AVERAGE(M3:Q3)))))</f>
        <v>20.399999999999999</v>
      </c>
      <c r="T3" s="28">
        <f>IF(AND(M3=0,N3=0,O3=0,P3=0),"",IF(AND(M3=0,N3=0,O3=0),Q3-P3,IF(AND(M3=0,N3=0),(Q3-AVERAGE(O3:P3)),IF(M3=0,(Q3-AVERAGE(N3:P3)),(Q3-AVERAGE(M3:P3))))))</f>
        <v>-5.5</v>
      </c>
      <c r="U3" s="29">
        <f>IF(AND(M3=0,N3=0,O3=0,P3=0),"",IF(AND(M3=0,N3=0,O3=0),T3/P3,IF(AND(M3=0,N3=0),(T3/AVERAGE(O3:P3)),IF(M3=0,(T3/AVERAGE(N3:P3)),(T3/AVERAGE(M3:P3))))))</f>
        <v>-0.2558139534883721</v>
      </c>
      <c r="V3" s="30">
        <f>INDEX(AE!$A$1:$K$501,MATCH($B3,AE!$A:$A,0),7)</f>
        <v>56</v>
      </c>
      <c r="W3" s="31">
        <f>INDEX(AE!$A$1:$K$501,MATCH($B3,AE!$A:$A,0),8)</f>
        <v>38</v>
      </c>
      <c r="X3" s="31">
        <f>INDEX(AE!$A$1:$K$501,MATCH($B3,AE!$A:$A,0),9)</f>
        <v>30</v>
      </c>
      <c r="Y3" s="31">
        <f>INDEX(AE!$A$1:$K$501,MATCH($B3,AE!$A:$A,0),10)</f>
        <v>21</v>
      </c>
      <c r="Z3" s="32">
        <f>INDEX(AE!$A$1:$K$501,MATCH($B3,AE!$A:$A,0),11)</f>
        <v>33</v>
      </c>
      <c r="AA3" s="31">
        <f t="shared" ref="AA3" si="2">COUNTIF(V3:Z3,"&lt;10")</f>
        <v>0</v>
      </c>
      <c r="AB3" s="28">
        <f>IF(AND(V3=0,W3=0,X3=0,Y3=0),Z3,IF(AND(V3=0,W3=0,X3=0),AVERAGE(Y3:Z3),IF(AND(W3=0,V3=0),AVERAGE(X3:Z3),IF(V3=0,AVERAGE(W3:Z3),AVERAGE(V3:Z3)))))</f>
        <v>35.6</v>
      </c>
      <c r="AC3" s="28">
        <f>IF(AND(V3=0,W3=0,X3=0,Y3=0),"",IF(AND(V3=0,W3=0,X3=0),Z3-Y3,IF(AND(V3=0,W3=0),(Z3-AVERAGE(X3:Y3)),IF(V3=0,(Z3-AVERAGE(W3:Y3)),(Z3-AVERAGE(V3:Y3))))))</f>
        <v>-3.25</v>
      </c>
      <c r="AD3" s="410">
        <f>IF(AND(V3=0,W3=0,X3=0,Y3=0),"",IF(AND(V3=0,W3=0,X3=0),AC3/Y3,IF(AND(V3=0,W3=0),(AC3/AVERAGE(X3:Y3)),IF(V3=0,(AC3/AVERAGE(W3:Y3)),(AC3/AVERAGE(V3:Y3))))))</f>
        <v>-8.9655172413793102E-2</v>
      </c>
      <c r="AE3" s="30">
        <f>INDEX(AE!$A$1:$K$501,MATCH($B3,AE!$A:$A,0),2)</f>
        <v>225</v>
      </c>
      <c r="AF3" s="31">
        <f>INDEX(AE!$A$1:$K$501,MATCH($B3,AE!$A:$A,0),3)</f>
        <v>177</v>
      </c>
      <c r="AG3" s="31">
        <f>INDEX(AE!$A$1:$K$501,MATCH($B3,AE!$A:$A,0),4)</f>
        <v>163</v>
      </c>
      <c r="AH3" s="31">
        <f>INDEX(AE!$A$1:$K$501,MATCH($B3,AE!$A:$A,0),5)</f>
        <v>123</v>
      </c>
      <c r="AI3" s="32">
        <f>INDEX(AE!$A$1:$K$501,MATCH($B3,AE!$A:$A,0),6)</f>
        <v>180</v>
      </c>
      <c r="AJ3" s="34">
        <f>IF(AND(AE3=0,AF3=0,AG3=0,AH3=0),AI3,IF(AND(AE3=0,AF3=0,AG3=0),AVERAGE(AH3:AI3),IF(AND(AF3=0,AE3=0),AVERAGE(AG3:AI3),IF(AE3=0,AVERAGE(AF3:AI3),AVERAGE(AE3:AI3)))))</f>
        <v>173.6</v>
      </c>
      <c r="AK3" s="28">
        <f>IF(AND(AE3=0,AF3=0,AG3=0,AH3=0),"",IF(AND(AE3=0,AF3=0,AG3=0),AI3-AH3,IF(AND(AE3=0,AF3=0),(AI3-AVERAGE(AG3:AH3)),IF(AE3=0,(AI3-AVERAGE(AF3:AH3)),(AI3-AVERAGE(AE3:AH3))))))</f>
        <v>8</v>
      </c>
      <c r="AL3" s="39">
        <f>IF(AND(AE3=0,AF3=0,AG3=0,AH3=0),"",IF(AND(AE3=0,AF3=0,AG3=0),AK3/AH3,IF(AND(AE3=0,AF3=0),(AK3/AVERAGE(AG3:AH3)),IF(AE3=0,(AK3/AVERAGE(AF3:AH3)),(AK3/AVERAGE(AE3:AH3))))))</f>
        <v>4.6511627906976744E-2</v>
      </c>
      <c r="AM3" s="35">
        <f t="shared" ref="AM3" si="3">IF(AJ3=0,"",AB3/AJ3)</f>
        <v>0.20506912442396316</v>
      </c>
      <c r="AN3" s="36">
        <f t="shared" ref="AN3" si="4">IF(AI3=0,"",Z3/AI3)</f>
        <v>0.18333333333333332</v>
      </c>
      <c r="AO3" s="37">
        <v>1.43</v>
      </c>
      <c r="AP3" s="38">
        <v>2.96</v>
      </c>
    </row>
    <row r="4" spans="1:43" s="6" customFormat="1">
      <c r="A4" s="19"/>
      <c r="B4" s="19"/>
      <c r="C4" s="20"/>
      <c r="D4" s="21"/>
      <c r="E4" s="22"/>
      <c r="F4" s="22"/>
      <c r="G4" s="22"/>
      <c r="H4" s="23"/>
      <c r="I4" s="24"/>
      <c r="J4" s="25"/>
      <c r="K4" s="25"/>
      <c r="L4" s="39"/>
      <c r="M4" s="22"/>
      <c r="N4" s="22"/>
      <c r="O4" s="22"/>
      <c r="P4" s="22"/>
      <c r="Q4" s="22"/>
      <c r="R4" s="27"/>
      <c r="S4" s="28"/>
      <c r="T4" s="28"/>
      <c r="U4" s="40"/>
      <c r="V4" s="30"/>
      <c r="W4" s="31"/>
      <c r="X4" s="31"/>
      <c r="Y4" s="31"/>
      <c r="Z4" s="32"/>
      <c r="AA4" s="31"/>
      <c r="AB4" s="28"/>
      <c r="AC4" s="28"/>
      <c r="AD4" s="39"/>
      <c r="AE4" s="30"/>
      <c r="AF4" s="31"/>
      <c r="AG4" s="31"/>
      <c r="AH4" s="31"/>
      <c r="AI4" s="32"/>
      <c r="AJ4" s="34"/>
      <c r="AK4" s="28"/>
      <c r="AL4" s="39" t="str">
        <f t="shared" ref="AL4:AL14" si="5">IF(AND(AE4=0,AF4=0,AG4=0,AH4=0),"",IF(AND(AE4=0,AF4=0,AG4=0),AK4/AH4,IF(AND(AE4=0,AF4=0),(AK4/AVERAGE(AG4:AH4)),IF(AE4=0,(AK4/AVERAGE(AF4:AH4)),(AK4/AVERAGE(AE4:AH4))))))</f>
        <v/>
      </c>
      <c r="AM4" s="35"/>
      <c r="AN4" s="41"/>
      <c r="AO4" s="42"/>
      <c r="AP4" s="42"/>
    </row>
    <row r="5" spans="1:43" s="6" customFormat="1">
      <c r="A5" s="43" t="s">
        <v>22</v>
      </c>
      <c r="B5" s="43" t="s">
        <v>23</v>
      </c>
      <c r="C5" s="44" t="s">
        <v>24</v>
      </c>
      <c r="D5" s="45">
        <f>INDEX(PR!$A$1:$F$505,MATCH($B5,PR!$A:$A,0),2)</f>
        <v>5</v>
      </c>
      <c r="E5" s="46">
        <f>INDEX(PR!$A$1:$F$505,MATCH($B5,PR!$A:$A,0),3)</f>
        <v>3</v>
      </c>
      <c r="F5" s="46">
        <f>INDEX(PR!$A$1:$F$505,MATCH($B5,PR!$A:$A,0),4)</f>
        <v>0</v>
      </c>
      <c r="G5" s="46">
        <f>INDEX(PR!$A$1:$F$505,MATCH($B5,PR!$A:$A,0),5)</f>
        <v>0</v>
      </c>
      <c r="H5" s="47">
        <f>INDEX(PR!$A$1:$F$505,MATCH($B5,PR!$A:$A,0),6)</f>
        <v>0</v>
      </c>
      <c r="I5" s="48">
        <f t="shared" ref="I5:I14" si="6">COUNTIF(D5:H5,"&lt;40")</f>
        <v>5</v>
      </c>
      <c r="J5" s="49">
        <f t="shared" ref="J5:J14" si="7">IF(AND(D5=0,E5=0,F5=0,G5=0),H5,IF(AND(D5=0,E5=0,F5=0),AVERAGE(G5:H5),IF(AND(E5=0,D5=0),AVERAGE(F5:H5),IF(D5=0,AVERAGE(E5:H5),AVERAGE(D5:H5)))))</f>
        <v>1.6</v>
      </c>
      <c r="K5" s="49">
        <f t="shared" ref="K5:K14" si="8">IF(AND(D5=0,E5=0,F5=0,G5=0),"",IF(AND(D5=0,E5=0,F5=0),H5-G5,IF(AND(D5=0,E5=0),(H5-AVERAGE(F5:G5)),IF(D5=0,(H5-AVERAGE(E5:G5)),(H5-AVERAGE(D5:G5))))))</f>
        <v>-2</v>
      </c>
      <c r="L5" s="50">
        <f t="shared" ref="L5:L14" si="9">IF(AND(D5=0,E5=0,F5=0,G5=0),"",IF(AND(D5=0,E5=0,F5=0),K5/G5,IF(AND(D5=0,E5=0),(K5/AVERAGE(F5:G5)),IF(D5=0,(K5/AVERAGE(E5:G5)),(K5/AVERAGE(D5:G5))))))</f>
        <v>-1</v>
      </c>
      <c r="M5" s="46">
        <f>INDEX(GR!$A$1:$F$520,MATCH($B5,GR!$A:$A,0),2)</f>
        <v>1</v>
      </c>
      <c r="N5" s="46">
        <f>INDEX(GR!$A$1:$F$520,MATCH($B5,GR!$A:$A,0),3)</f>
        <v>3</v>
      </c>
      <c r="O5" s="46">
        <f>INDEX(GR!$A$1:$F$520,MATCH($B5,GR!$A:$A,0),4)</f>
        <v>2</v>
      </c>
      <c r="P5" s="46">
        <f>INDEX(GR!$A$1:$F$520,MATCH($B5,GR!$A:$A,0),5)</f>
        <v>1</v>
      </c>
      <c r="Q5" s="46">
        <f>INDEX(GR!$A$1:$F$520,MATCH($B5,GR!$A:$A,0),6)</f>
        <v>0</v>
      </c>
      <c r="R5" s="51">
        <f t="shared" ref="R5:R14" si="10">COUNTIF(M5:Q5,"&lt;10")</f>
        <v>5</v>
      </c>
      <c r="S5" s="52">
        <f t="shared" ref="S5:S14" si="11">IF(AND(M5=0,N5=0,O5=0,P5=0),Q5,IF(AND(M5=0,N5=0,O5=0),AVERAGE(P5:Q5),IF(AND(N5=0,M5=0),AVERAGE(O5:Q5),IF(M5=0,AVERAGE(N5:Q5),AVERAGE(M5:Q5)))))</f>
        <v>1.4</v>
      </c>
      <c r="T5" s="52">
        <f t="shared" ref="T5:T14" si="12">IF(AND(M5=0,N5=0,O5=0,P5=0),"",IF(AND(M5=0,N5=0,O5=0),Q5-P5,IF(AND(M5=0,N5=0),(Q5-AVERAGE(O5:P5)),IF(M5=0,(Q5-AVERAGE(N5:P5)),(Q5-AVERAGE(M5:P5))))))</f>
        <v>-1.75</v>
      </c>
      <c r="U5" s="53">
        <f t="shared" ref="U5:U14" si="13">IF(AND(M5=0,N5=0,O5=0,P5=0),"",IF(AND(M5=0,N5=0,O5=0),T5/P5,IF(AND(M5=0,N5=0),(T5/AVERAGE(O5:P5)),IF(M5=0,(T5/AVERAGE(N5:P5)),(T5/AVERAGE(M5:P5))))))</f>
        <v>-1</v>
      </c>
      <c r="V5" s="54">
        <f>INDEX(AE!$A$1:$K$501,MATCH($B5,AE!$A:$A,0),7)</f>
        <v>1</v>
      </c>
      <c r="W5" s="55">
        <f>INDEX(AE!$A$1:$K$501,MATCH($B5,AE!$A:$A,0),8)</f>
        <v>0</v>
      </c>
      <c r="X5" s="55">
        <f>INDEX(AE!$A$1:$K$501,MATCH($B5,AE!$A:$A,0),9)</f>
        <v>0</v>
      </c>
      <c r="Y5" s="55">
        <f>INDEX(AE!$A$1:$K$501,MATCH($B5,AE!$A:$A,0),10)</f>
        <v>0</v>
      </c>
      <c r="Z5" s="56">
        <f>INDEX(AE!$A$1:$K$501,MATCH($B5,AE!$A:$A,0),11)</f>
        <v>0</v>
      </c>
      <c r="AA5" s="55">
        <f t="shared" ref="AA5:AA14" si="14">COUNTIF(V5:Z5,"&lt;10")</f>
        <v>5</v>
      </c>
      <c r="AB5" s="52">
        <f t="shared" ref="AB5:AB14" si="15">IF(AND(V5=0,W5=0,X5=0,Y5=0),Z5,IF(AND(V5=0,W5=0,X5=0),AVERAGE(Y5:Z5),IF(AND(W5=0,V5=0),AVERAGE(X5:Z5),IF(V5=0,AVERAGE(W5:Z5),AVERAGE(V5:Z5)))))</f>
        <v>0.2</v>
      </c>
      <c r="AC5" s="52">
        <f t="shared" ref="AC5:AC14" si="16">IF(AND(V5=0,W5=0,X5=0,Y5=0),"",IF(AND(V5=0,W5=0,X5=0),Z5-Y5,IF(AND(V5=0,W5=0),(Z5-AVERAGE(X5:Y5)),IF(V5=0,(Z5-AVERAGE(W5:Y5)),(Z5-AVERAGE(V5:Y5))))))</f>
        <v>-0.25</v>
      </c>
      <c r="AD5" s="50">
        <f>IF(AND(V5=0,W5=0,X5=0,Y5=0),"",IF(AND(V5=0,W5=0,X5=0),AC5/Y5,IF(AND(V5=0,W5=0),(AC5/AVERAGE(X5:Y5)),IF(V5=0,(AC5/AVERAGE(W5:Y5)),(AC5/AVERAGE(V5:Y5))))))</f>
        <v>-1</v>
      </c>
      <c r="AE5" s="54">
        <f>INDEX(AE!$A$1:$K$501,MATCH($B5,AE!$A:$A,0),2)</f>
        <v>6</v>
      </c>
      <c r="AF5" s="55">
        <f>INDEX(AE!$A$1:$K$501,MATCH($B5,AE!$A:$A,0),3)</f>
        <v>0</v>
      </c>
      <c r="AG5" s="55">
        <f>INDEX(AE!$A$1:$K$501,MATCH($B5,AE!$A:$A,0),4)</f>
        <v>0</v>
      </c>
      <c r="AH5" s="55">
        <f>INDEX(AE!$A$1:$K$501,MATCH($B5,AE!$A:$A,0),5)</f>
        <v>0</v>
      </c>
      <c r="AI5" s="56">
        <f>INDEX(AE!$A$1:$K$501,MATCH($B5,AE!$A:$A,0),6)</f>
        <v>0</v>
      </c>
      <c r="AJ5" s="57">
        <f t="shared" ref="AJ5:AJ14" si="17">IF(AND(AE5=0,AF5=0,AG5=0,AH5=0),AI5,IF(AND(AE5=0,AF5=0,AG5=0),AVERAGE(AH5:AI5),IF(AND(AF5=0,AE5=0),AVERAGE(AG5:AI5),IF(AE5=0,AVERAGE(AF5:AI5),AVERAGE(AE5:AI5)))))</f>
        <v>1.2</v>
      </c>
      <c r="AK5" s="52">
        <f t="shared" ref="AK5:AK14" si="18">IF(AND(AE5=0,AF5=0,AG5=0,AH5=0),"",IF(AND(AE5=0,AF5=0,AG5=0),AI5-AH5,IF(AND(AE5=0,AF5=0),(AI5-AVERAGE(AG5:AH5)),IF(AE5=0,(AI5-AVERAGE(AF5:AH5)),(AI5-AVERAGE(AE5:AH5))))))</f>
        <v>-1.5</v>
      </c>
      <c r="AL5" s="50">
        <f t="shared" si="5"/>
        <v>-1</v>
      </c>
      <c r="AM5" s="58">
        <f t="shared" ref="AM5:AM14" si="19">IF(AJ5=0,"",AB5/AJ5)</f>
        <v>0.16666666666666669</v>
      </c>
      <c r="AN5" s="59" t="str">
        <f t="shared" ref="AN5:AN14" si="20">IF(AI5=0,"",Z5/AI5)</f>
        <v/>
      </c>
      <c r="AO5" s="42"/>
      <c r="AP5" s="42"/>
    </row>
    <row r="6" spans="1:43" s="6" customFormat="1">
      <c r="A6" s="19"/>
      <c r="B6" s="19"/>
      <c r="C6" s="20"/>
      <c r="D6" s="21"/>
      <c r="E6" s="22"/>
      <c r="F6" s="22"/>
      <c r="G6" s="22"/>
      <c r="H6" s="23"/>
      <c r="I6" s="24"/>
      <c r="J6" s="25"/>
      <c r="K6" s="25"/>
      <c r="L6" s="39"/>
      <c r="M6" s="22"/>
      <c r="N6" s="22"/>
      <c r="O6" s="22"/>
      <c r="P6" s="22"/>
      <c r="Q6" s="22"/>
      <c r="R6" s="27"/>
      <c r="S6" s="28"/>
      <c r="T6" s="28"/>
      <c r="U6" s="40"/>
      <c r="V6" s="30"/>
      <c r="W6" s="31"/>
      <c r="X6" s="31"/>
      <c r="Y6" s="31"/>
      <c r="Z6" s="32"/>
      <c r="AA6" s="31"/>
      <c r="AB6" s="28"/>
      <c r="AC6" s="28"/>
      <c r="AD6" s="39"/>
      <c r="AE6" s="30"/>
      <c r="AF6" s="31"/>
      <c r="AG6" s="31"/>
      <c r="AH6" s="31"/>
      <c r="AI6" s="32"/>
      <c r="AJ6" s="34"/>
      <c r="AK6" s="28"/>
      <c r="AL6" s="39" t="str">
        <f t="shared" si="5"/>
        <v/>
      </c>
      <c r="AM6" s="35"/>
      <c r="AN6" s="41"/>
      <c r="AO6" s="42"/>
      <c r="AP6" s="42"/>
    </row>
    <row r="7" spans="1:43" s="6" customFormat="1">
      <c r="A7" s="43" t="s">
        <v>25</v>
      </c>
      <c r="B7" s="43" t="s">
        <v>26</v>
      </c>
      <c r="C7" s="44" t="s">
        <v>24</v>
      </c>
      <c r="D7" s="45">
        <f>INDEX(PR!$A$1:$F$505,MATCH($B7,PR!$A:$A,0),2)</f>
        <v>4</v>
      </c>
      <c r="E7" s="46">
        <f>INDEX(PR!$A$1:$F$505,MATCH($B7,PR!$A:$A,0),3)</f>
        <v>2</v>
      </c>
      <c r="F7" s="46">
        <f>INDEX(PR!$A$1:$F$505,MATCH($B7,PR!$A:$A,0),4)</f>
        <v>0</v>
      </c>
      <c r="G7" s="46">
        <f>INDEX(PR!$A$1:$F$505,MATCH($B7,PR!$A:$A,0),5)</f>
        <v>1</v>
      </c>
      <c r="H7" s="47">
        <f>INDEX(PR!$A$1:$F$505,MATCH($B7,PR!$A:$A,0),6)</f>
        <v>0</v>
      </c>
      <c r="I7" s="48">
        <f t="shared" si="6"/>
        <v>5</v>
      </c>
      <c r="J7" s="49">
        <f t="shared" si="7"/>
        <v>1.4</v>
      </c>
      <c r="K7" s="49">
        <f t="shared" si="8"/>
        <v>-1.75</v>
      </c>
      <c r="L7" s="50">
        <f t="shared" si="9"/>
        <v>-1</v>
      </c>
      <c r="M7" s="46">
        <f>INDEX(GR!$A$1:$F$520,MATCH($B7,GR!$A:$A,0),2)</f>
        <v>3</v>
      </c>
      <c r="N7" s="46">
        <f>INDEX(GR!$A$1:$F$520,MATCH($B7,GR!$A:$A,0),3)</f>
        <v>1</v>
      </c>
      <c r="O7" s="46">
        <f>INDEX(GR!$A$1:$F$520,MATCH($B7,GR!$A:$A,0),4)</f>
        <v>0</v>
      </c>
      <c r="P7" s="46">
        <f>INDEX(GR!$A$1:$F$520,MATCH($B7,GR!$A:$A,0),5)</f>
        <v>0</v>
      </c>
      <c r="Q7" s="46">
        <f>INDEX(GR!$A$1:$F$520,MATCH($B7,GR!$A:$A,0),6)</f>
        <v>0</v>
      </c>
      <c r="R7" s="51">
        <f t="shared" si="10"/>
        <v>5</v>
      </c>
      <c r="S7" s="52">
        <f t="shared" si="11"/>
        <v>0.8</v>
      </c>
      <c r="T7" s="52">
        <f t="shared" si="12"/>
        <v>-1</v>
      </c>
      <c r="U7" s="53">
        <f t="shared" si="13"/>
        <v>-1</v>
      </c>
      <c r="V7" s="54">
        <f>INDEX(AE!$A$1:$K$501,MATCH($B7,AE!$A:$A,0),7)</f>
        <v>10</v>
      </c>
      <c r="W7" s="55">
        <f>INDEX(AE!$A$1:$K$501,MATCH($B7,AE!$A:$A,0),8)</f>
        <v>17</v>
      </c>
      <c r="X7" s="55">
        <f>INDEX(AE!$A$1:$K$501,MATCH($B7,AE!$A:$A,0),9)</f>
        <v>12</v>
      </c>
      <c r="Y7" s="55">
        <f>INDEX(AE!$A$1:$K$501,MATCH($B7,AE!$A:$A,0),10)</f>
        <v>0</v>
      </c>
      <c r="Z7" s="56">
        <f>INDEX(AE!$A$1:$K$501,MATCH($B7,AE!$A:$A,0),11)</f>
        <v>0</v>
      </c>
      <c r="AA7" s="55">
        <f t="shared" si="14"/>
        <v>2</v>
      </c>
      <c r="AB7" s="52">
        <f t="shared" si="15"/>
        <v>7.8</v>
      </c>
      <c r="AC7" s="52">
        <f t="shared" si="16"/>
        <v>-9.75</v>
      </c>
      <c r="AD7" s="50">
        <f>IF(AND(V7=0,W7=0,X7=0,Y7=0),"",IF(AND(V7=0,W7=0,X7=0),AC7/Y7,IF(AND(V7=0,W7=0),(AC7/AVERAGE(X7:Y7)),IF(V7=0,(AC7/AVERAGE(W7:Y7)),(AC7/AVERAGE(V7:Y7))))))</f>
        <v>-1</v>
      </c>
      <c r="AE7" s="54">
        <f>INDEX(AE!$A$1:$K$501,MATCH($B7,AE!$A:$A,0),2)</f>
        <v>30</v>
      </c>
      <c r="AF7" s="55">
        <f>INDEX(AE!$A$1:$K$501,MATCH($B7,AE!$A:$A,0),3)</f>
        <v>28</v>
      </c>
      <c r="AG7" s="55">
        <f>INDEX(AE!$A$1:$K$501,MATCH($B7,AE!$A:$A,0),4)</f>
        <v>19</v>
      </c>
      <c r="AH7" s="55">
        <f>INDEX(AE!$A$1:$K$501,MATCH($B7,AE!$A:$A,0),5)</f>
        <v>0</v>
      </c>
      <c r="AI7" s="56">
        <f>INDEX(AE!$A$1:$K$501,MATCH($B7,AE!$A:$A,0),6)</f>
        <v>0</v>
      </c>
      <c r="AJ7" s="57">
        <f t="shared" si="17"/>
        <v>15.4</v>
      </c>
      <c r="AK7" s="52">
        <f t="shared" si="18"/>
        <v>-19.25</v>
      </c>
      <c r="AL7" s="50">
        <f t="shared" si="5"/>
        <v>-1</v>
      </c>
      <c r="AM7" s="58">
        <f t="shared" si="19"/>
        <v>0.50649350649350644</v>
      </c>
      <c r="AN7" s="59" t="str">
        <f t="shared" si="20"/>
        <v/>
      </c>
      <c r="AO7" s="42"/>
      <c r="AP7" s="42"/>
    </row>
    <row r="8" spans="1:43" s="6" customFormat="1">
      <c r="A8" s="19" t="s">
        <v>27</v>
      </c>
      <c r="B8" s="19" t="s">
        <v>28</v>
      </c>
      <c r="C8" s="20"/>
      <c r="D8" s="21">
        <f>INDEX(PR!$A$1:$F$505,MATCH($B8,PR!$A:$A,0),2)</f>
        <v>36</v>
      </c>
      <c r="E8" s="22">
        <f>INDEX(PR!$A$1:$F$505,MATCH($B8,PR!$A:$A,0),3)</f>
        <v>27</v>
      </c>
      <c r="F8" s="22">
        <f>INDEX(PR!$A$1:$F$505,MATCH($B8,PR!$A:$A,0),4)</f>
        <v>20</v>
      </c>
      <c r="G8" s="22">
        <f>INDEX(PR!$A$1:$F$505,MATCH($B8,PR!$A:$A,0),5)</f>
        <v>18</v>
      </c>
      <c r="H8" s="23">
        <f>INDEX(PR!$A$1:$F$505,MATCH($B8,PR!$A:$A,0),6)</f>
        <v>23</v>
      </c>
      <c r="I8" s="60">
        <f t="shared" si="6"/>
        <v>5</v>
      </c>
      <c r="J8" s="25">
        <f t="shared" si="7"/>
        <v>24.8</v>
      </c>
      <c r="K8" s="25">
        <f t="shared" si="8"/>
        <v>-2.25</v>
      </c>
      <c r="L8" s="26">
        <f t="shared" si="9"/>
        <v>-8.9108910891089105E-2</v>
      </c>
      <c r="M8" s="22">
        <f>INDEX(GR!$A$1:$F$520,MATCH($B8,GR!$A:$A,0),2)</f>
        <v>9</v>
      </c>
      <c r="N8" s="22">
        <f>INDEX(GR!$A$1:$F$520,MATCH($B8,GR!$A:$A,0),3)</f>
        <v>15</v>
      </c>
      <c r="O8" s="22">
        <f>INDEX(GR!$A$1:$F$520,MATCH($B8,GR!$A:$A,0),4)</f>
        <v>11</v>
      </c>
      <c r="P8" s="22">
        <f>INDEX(GR!$A$1:$F$520,MATCH($B8,GR!$A:$A,0),5)</f>
        <v>13</v>
      </c>
      <c r="Q8" s="22">
        <f>INDEX(GR!$A$1:$F$520,MATCH($B8,GR!$A:$A,0),6)</f>
        <v>4</v>
      </c>
      <c r="R8" s="61">
        <f t="shared" si="10"/>
        <v>2</v>
      </c>
      <c r="S8" s="28">
        <f t="shared" si="11"/>
        <v>10.4</v>
      </c>
      <c r="T8" s="28">
        <f t="shared" si="12"/>
        <v>-8</v>
      </c>
      <c r="U8" s="462">
        <f t="shared" si="13"/>
        <v>-0.66666666666666663</v>
      </c>
      <c r="V8" s="30">
        <f>INDEX(AE!$A$1:$K$501,MATCH($B8,AE!$A:$A,0),7)</f>
        <v>0</v>
      </c>
      <c r="W8" s="31">
        <f>INDEX(AE!$A$1:$K$501,MATCH($B8,AE!$A:$A,0),8)</f>
        <v>1</v>
      </c>
      <c r="X8" s="31">
        <f>INDEX(AE!$A$1:$K$501,MATCH($B8,AE!$A:$A,0),9)</f>
        <v>1</v>
      </c>
      <c r="Y8" s="31">
        <f>INDEX(AE!$A$1:$K$501,MATCH($B8,AE!$A:$A,0),10)</f>
        <v>0</v>
      </c>
      <c r="Z8" s="32">
        <f>INDEX(AE!$A$1:$K$501,MATCH($B8,AE!$A:$A,0),11)</f>
        <v>0</v>
      </c>
      <c r="AA8" s="422">
        <f t="shared" si="14"/>
        <v>5</v>
      </c>
      <c r="AB8" s="28">
        <f t="shared" si="15"/>
        <v>0.5</v>
      </c>
      <c r="AC8" s="28">
        <f t="shared" si="16"/>
        <v>-0.66666666666666663</v>
      </c>
      <c r="AD8" s="33">
        <f>IF(AND(V8=0,W8=0,X8=0,Y8=0),"",IF(AND(V8=0,W8=0,X8=0),AC8/Y8,IF(AND(V8=0,W8=0),(AC8/AVERAGE(X8:Y8)),IF(V8=0,(AC8/AVERAGE(W8:Y8)),(AC8/AVERAGE(V8:Y8))))))</f>
        <v>-1</v>
      </c>
      <c r="AE8" s="30">
        <f>INDEX(AE!$A$1:$K$501,MATCH($B8,AE!$A:$A,0),2)</f>
        <v>0</v>
      </c>
      <c r="AF8" s="31">
        <f>INDEX(AE!$A$1:$K$501,MATCH($B8,AE!$A:$A,0),3)</f>
        <v>1</v>
      </c>
      <c r="AG8" s="31">
        <f>INDEX(AE!$A$1:$K$501,MATCH($B8,AE!$A:$A,0),4)</f>
        <v>1</v>
      </c>
      <c r="AH8" s="31">
        <f>INDEX(AE!$A$1:$K$501,MATCH($B8,AE!$A:$A,0),5)</f>
        <v>0</v>
      </c>
      <c r="AI8" s="32">
        <f>INDEX(AE!$A$1:$K$501,MATCH($B8,AE!$A:$A,0),6)</f>
        <v>0</v>
      </c>
      <c r="AJ8" s="34">
        <f t="shared" si="17"/>
        <v>0.5</v>
      </c>
      <c r="AK8" s="28">
        <f t="shared" si="18"/>
        <v>-0.66666666666666663</v>
      </c>
      <c r="AL8" s="33">
        <f t="shared" si="5"/>
        <v>-1</v>
      </c>
      <c r="AM8" s="35">
        <f t="shared" si="19"/>
        <v>1</v>
      </c>
      <c r="AN8" s="41" t="str">
        <f t="shared" si="20"/>
        <v/>
      </c>
      <c r="AO8" s="38">
        <v>2.61</v>
      </c>
      <c r="AP8" s="63">
        <v>2.77</v>
      </c>
    </row>
    <row r="9" spans="1:43" s="6" customFormat="1">
      <c r="A9" s="298" t="s">
        <v>29</v>
      </c>
      <c r="B9" s="298" t="s">
        <v>30</v>
      </c>
      <c r="C9" s="44" t="s">
        <v>24</v>
      </c>
      <c r="D9" s="300">
        <f>INDEX(PR!$A$1:$F$505,MATCH($B9,PR!$A:$A,0),2)</f>
        <v>6</v>
      </c>
      <c r="E9" s="301">
        <f>INDEX(PR!$A$1:$F$505,MATCH($B9,PR!$A:$A,0),3)</f>
        <v>8</v>
      </c>
      <c r="F9" s="301">
        <f>INDEX(PR!$A$1:$F$505,MATCH($B9,PR!$A:$A,0),4)</f>
        <v>3</v>
      </c>
      <c r="G9" s="301">
        <f>INDEX(PR!$A$1:$F$505,MATCH($B9,PR!$A:$A,0),5)</f>
        <v>3</v>
      </c>
      <c r="H9" s="302">
        <f>INDEX(PR!$A$1:$F$505,MATCH($B9,PR!$A:$A,0),6)</f>
        <v>2</v>
      </c>
      <c r="I9" s="317">
        <f t="shared" si="6"/>
        <v>5</v>
      </c>
      <c r="J9" s="304">
        <f t="shared" si="7"/>
        <v>4.4000000000000004</v>
      </c>
      <c r="K9" s="304">
        <f t="shared" si="8"/>
        <v>-3</v>
      </c>
      <c r="L9" s="305">
        <f t="shared" si="9"/>
        <v>-0.6</v>
      </c>
      <c r="M9" s="301">
        <f>INDEX(GR!$A$1:$F$520,MATCH($B9,GR!$A:$A,0),2)</f>
        <v>0</v>
      </c>
      <c r="N9" s="301">
        <f>INDEX(GR!$A$1:$F$520,MATCH($B9,GR!$A:$A,0),3)</f>
        <v>2</v>
      </c>
      <c r="O9" s="301">
        <f>INDEX(GR!$A$1:$F$520,MATCH($B9,GR!$A:$A,0),4)</f>
        <v>4</v>
      </c>
      <c r="P9" s="301">
        <f>INDEX(GR!$A$1:$F$520,MATCH($B9,GR!$A:$A,0),5)</f>
        <v>1</v>
      </c>
      <c r="Q9" s="301">
        <f>INDEX(GR!$A$1:$F$520,MATCH($B9,GR!$A:$A,0),6)</f>
        <v>2</v>
      </c>
      <c r="R9" s="318">
        <f t="shared" si="10"/>
        <v>5</v>
      </c>
      <c r="S9" s="307">
        <f t="shared" si="11"/>
        <v>2.25</v>
      </c>
      <c r="T9" s="307">
        <f t="shared" si="12"/>
        <v>-0.33333333333333348</v>
      </c>
      <c r="U9" s="308">
        <f t="shared" si="13"/>
        <v>-0.1428571428571429</v>
      </c>
      <c r="V9" s="309">
        <f>INDEX(AE!$A$1:$K$501,MATCH($B9,AE!$A:$A,0),7)</f>
        <v>0</v>
      </c>
      <c r="W9" s="310">
        <f>INDEX(AE!$A$1:$K$501,MATCH($B9,AE!$A:$A,0),8)</f>
        <v>0</v>
      </c>
      <c r="X9" s="310">
        <f>INDEX(AE!$A$1:$K$501,MATCH($B9,AE!$A:$A,0),9)</f>
        <v>0</v>
      </c>
      <c r="Y9" s="310">
        <f>INDEX(AE!$A$1:$K$501,MATCH($B9,AE!$A:$A,0),10)</f>
        <v>0</v>
      </c>
      <c r="Z9" s="311">
        <f>INDEX(AE!$A$1:$K$501,MATCH($B9,AE!$A:$A,0),11)</f>
        <v>0</v>
      </c>
      <c r="AA9" s="312">
        <f t="shared" si="14"/>
        <v>5</v>
      </c>
      <c r="AB9" s="307">
        <f t="shared" si="15"/>
        <v>0</v>
      </c>
      <c r="AC9" s="307" t="str">
        <f t="shared" si="16"/>
        <v/>
      </c>
      <c r="AD9" s="316" t="str">
        <f t="shared" ref="AD9:AD13" si="21">IF(AND(V9=0,W9=0,X9=0,Y9=0),"",IF(AND(V9=0,W9=0,X9=0),AC9/AVERAGE(Z9:AA9),IF(AND(V9=0,W9=0),(AC9/AVERAGE(X9:Y9)),IF(V9=0,(AC9/AVERAGE(W9:Y9)),(AC9/AVERAGE(V9:Y9))))))</f>
        <v/>
      </c>
      <c r="AE9" s="309">
        <f>INDEX(AE!$A$1:$K$501,MATCH($B9,AE!$A:$A,0),2)</f>
        <v>0</v>
      </c>
      <c r="AF9" s="310">
        <f>INDEX(AE!$A$1:$K$501,MATCH($B9,AE!$A:$A,0),3)</f>
        <v>0</v>
      </c>
      <c r="AG9" s="310">
        <f>INDEX(AE!$A$1:$K$501,MATCH($B9,AE!$A:$A,0),4)</f>
        <v>0</v>
      </c>
      <c r="AH9" s="310">
        <f>INDEX(AE!$A$1:$K$501,MATCH($B9,AE!$A:$A,0),5)</f>
        <v>0</v>
      </c>
      <c r="AI9" s="311">
        <f>INDEX(AE!$A$1:$K$501,MATCH($B9,AE!$A:$A,0),6)</f>
        <v>0</v>
      </c>
      <c r="AJ9" s="313">
        <f t="shared" si="17"/>
        <v>0</v>
      </c>
      <c r="AK9" s="307" t="str">
        <f t="shared" si="18"/>
        <v/>
      </c>
      <c r="AL9" s="316" t="str">
        <f t="shared" si="5"/>
        <v/>
      </c>
      <c r="AM9" s="314" t="str">
        <f t="shared" si="19"/>
        <v/>
      </c>
      <c r="AN9" s="315" t="str">
        <f t="shared" si="20"/>
        <v/>
      </c>
      <c r="AO9" s="37">
        <v>1.71</v>
      </c>
      <c r="AP9" s="63">
        <v>2.37</v>
      </c>
    </row>
    <row r="10" spans="1:43" s="6" customFormat="1">
      <c r="A10" s="19" t="s">
        <v>31</v>
      </c>
      <c r="B10" s="19" t="s">
        <v>32</v>
      </c>
      <c r="C10" s="20"/>
      <c r="D10" s="21">
        <f>INDEX(PR!$A$1:$F$505,MATCH($B10,PR!$A:$A,0),2)</f>
        <v>30</v>
      </c>
      <c r="E10" s="22">
        <f>INDEX(PR!$A$1:$F$505,MATCH($B10,PR!$A:$A,0),3)</f>
        <v>22</v>
      </c>
      <c r="F10" s="22">
        <f>INDEX(PR!$A$1:$F$505,MATCH($B10,PR!$A:$A,0),4)</f>
        <v>17</v>
      </c>
      <c r="G10" s="22">
        <f>INDEX(PR!$A$1:$F$505,MATCH($B10,PR!$A:$A,0),5)</f>
        <v>20</v>
      </c>
      <c r="H10" s="23">
        <f>INDEX(PR!$A$1:$F$505,MATCH($B10,PR!$A:$A,0),6)</f>
        <v>14</v>
      </c>
      <c r="I10" s="60">
        <f t="shared" si="6"/>
        <v>5</v>
      </c>
      <c r="J10" s="25">
        <f t="shared" si="7"/>
        <v>20.6</v>
      </c>
      <c r="K10" s="25">
        <f t="shared" si="8"/>
        <v>-8.25</v>
      </c>
      <c r="L10" s="26">
        <f t="shared" si="9"/>
        <v>-0.3707865168539326</v>
      </c>
      <c r="M10" s="22">
        <f>INDEX(GR!$A$1:$F$520,MATCH($B10,GR!$A:$A,0),2)</f>
        <v>8</v>
      </c>
      <c r="N10" s="22">
        <f>INDEX(GR!$A$1:$F$520,MATCH($B10,GR!$A:$A,0),3)</f>
        <v>13</v>
      </c>
      <c r="O10" s="22">
        <f>INDEX(GR!$A$1:$F$520,MATCH($B10,GR!$A:$A,0),4)</f>
        <v>14</v>
      </c>
      <c r="P10" s="22">
        <f>INDEX(GR!$A$1:$F$520,MATCH($B10,GR!$A:$A,0),5)</f>
        <v>10</v>
      </c>
      <c r="Q10" s="22">
        <f>INDEX(GR!$A$1:$F$520,MATCH($B10,GR!$A:$A,0),6)</f>
        <v>9</v>
      </c>
      <c r="R10" s="61">
        <f t="shared" si="10"/>
        <v>2</v>
      </c>
      <c r="S10" s="28">
        <f t="shared" si="11"/>
        <v>10.8</v>
      </c>
      <c r="T10" s="28">
        <f t="shared" si="12"/>
        <v>-2.25</v>
      </c>
      <c r="U10" s="29">
        <f t="shared" si="13"/>
        <v>-0.2</v>
      </c>
      <c r="V10" s="30">
        <f>INDEX(AE!$A$1:$K$501,MATCH($B10,AE!$A:$A,0),7)</f>
        <v>0</v>
      </c>
      <c r="W10" s="31">
        <f>INDEX(AE!$A$1:$K$501,MATCH($B10,AE!$A:$A,0),8)</f>
        <v>0</v>
      </c>
      <c r="X10" s="31">
        <f>INDEX(AE!$A$1:$K$501,MATCH($B10,AE!$A:$A,0),9)</f>
        <v>0</v>
      </c>
      <c r="Y10" s="31">
        <f>INDEX(AE!$A$1:$K$501,MATCH($B10,AE!$A:$A,0),10)</f>
        <v>0</v>
      </c>
      <c r="Z10" s="32">
        <f>INDEX(AE!$A$1:$K$501,MATCH($B10,AE!$A:$A,0),11)</f>
        <v>0</v>
      </c>
      <c r="AA10" s="422">
        <f t="shared" si="14"/>
        <v>5</v>
      </c>
      <c r="AB10" s="28">
        <f t="shared" si="15"/>
        <v>0</v>
      </c>
      <c r="AC10" s="28" t="str">
        <f t="shared" si="16"/>
        <v/>
      </c>
      <c r="AD10" s="39" t="str">
        <f t="shared" si="21"/>
        <v/>
      </c>
      <c r="AE10" s="30">
        <f>INDEX(AE!$A$1:$K$501,MATCH($B10,AE!$A:$A,0),2)</f>
        <v>0</v>
      </c>
      <c r="AF10" s="31">
        <f>INDEX(AE!$A$1:$K$501,MATCH($B10,AE!$A:$A,0),3)</f>
        <v>0</v>
      </c>
      <c r="AG10" s="31">
        <f>INDEX(AE!$A$1:$K$501,MATCH($B10,AE!$A:$A,0),4)</f>
        <v>0</v>
      </c>
      <c r="AH10" s="31">
        <f>INDEX(AE!$A$1:$K$501,MATCH($B10,AE!$A:$A,0),5)</f>
        <v>0</v>
      </c>
      <c r="AI10" s="32">
        <f>INDEX(AE!$A$1:$K$501,MATCH($B10,AE!$A:$A,0),6)</f>
        <v>0</v>
      </c>
      <c r="AJ10" s="34">
        <f t="shared" si="17"/>
        <v>0</v>
      </c>
      <c r="AK10" s="28" t="str">
        <f t="shared" si="18"/>
        <v/>
      </c>
      <c r="AL10" s="39" t="str">
        <f t="shared" si="5"/>
        <v/>
      </c>
      <c r="AM10" s="35" t="str">
        <f t="shared" si="19"/>
        <v/>
      </c>
      <c r="AN10" s="41" t="str">
        <f t="shared" si="20"/>
        <v/>
      </c>
      <c r="AO10" s="37">
        <v>1.69</v>
      </c>
      <c r="AP10" s="63">
        <v>2.44</v>
      </c>
    </row>
    <row r="11" spans="1:43" s="6" customFormat="1">
      <c r="A11" s="19" t="s">
        <v>33</v>
      </c>
      <c r="B11" s="19" t="s">
        <v>34</v>
      </c>
      <c r="C11" s="20"/>
      <c r="D11" s="21">
        <f>INDEX(PR!$A$1:$F$505,MATCH($B11,PR!$A:$A,0),2)</f>
        <v>42</v>
      </c>
      <c r="E11" s="22">
        <f>INDEX(PR!$A$1:$F$505,MATCH($B11,PR!$A:$A,0),3)</f>
        <v>44</v>
      </c>
      <c r="F11" s="22">
        <f>INDEX(PR!$A$1:$F$505,MATCH($B11,PR!$A:$A,0),4)</f>
        <v>44</v>
      </c>
      <c r="G11" s="22">
        <f>INDEX(PR!$A$1:$F$505,MATCH($B11,PR!$A:$A,0),5)</f>
        <v>34</v>
      </c>
      <c r="H11" s="23">
        <f>INDEX(PR!$A$1:$F$505,MATCH($B11,PR!$A:$A,0),6)</f>
        <v>38</v>
      </c>
      <c r="I11" s="414">
        <f t="shared" si="6"/>
        <v>2</v>
      </c>
      <c r="J11" s="25">
        <f t="shared" si="7"/>
        <v>40.4</v>
      </c>
      <c r="K11" s="25">
        <f t="shared" si="8"/>
        <v>-3</v>
      </c>
      <c r="L11" s="26">
        <f t="shared" si="9"/>
        <v>-7.3170731707317069E-2</v>
      </c>
      <c r="M11" s="22">
        <f>INDEX(GR!$A$1:$F$520,MATCH($B11,GR!$A:$A,0),2)</f>
        <v>9</v>
      </c>
      <c r="N11" s="22">
        <f>INDEX(GR!$A$1:$F$520,MATCH($B11,GR!$A:$A,0),3)</f>
        <v>5</v>
      </c>
      <c r="O11" s="22">
        <f>INDEX(GR!$A$1:$F$520,MATCH($B11,GR!$A:$A,0),4)</f>
        <v>5</v>
      </c>
      <c r="P11" s="22">
        <f>INDEX(GR!$A$1:$F$520,MATCH($B11,GR!$A:$A,0),5)</f>
        <v>10</v>
      </c>
      <c r="Q11" s="22">
        <f>INDEX(GR!$A$1:$F$520,MATCH($B11,GR!$A:$A,0),6)</f>
        <v>9</v>
      </c>
      <c r="R11" s="64">
        <f t="shared" si="10"/>
        <v>4</v>
      </c>
      <c r="S11" s="28">
        <f t="shared" si="11"/>
        <v>7.6</v>
      </c>
      <c r="T11" s="28">
        <f t="shared" si="12"/>
        <v>1.75</v>
      </c>
      <c r="U11" s="40">
        <f t="shared" si="13"/>
        <v>0.2413793103448276</v>
      </c>
      <c r="V11" s="30">
        <f>INDEX(AE!$A$1:$K$501,MATCH($B11,AE!$A:$A,0),7)</f>
        <v>0</v>
      </c>
      <c r="W11" s="31">
        <f>INDEX(AE!$A$1:$K$501,MATCH($B11,AE!$A:$A,0),8)</f>
        <v>0</v>
      </c>
      <c r="X11" s="31">
        <f>INDEX(AE!$A$1:$K$501,MATCH($B11,AE!$A:$A,0),9)</f>
        <v>0</v>
      </c>
      <c r="Y11" s="31">
        <f>INDEX(AE!$A$1:$K$501,MATCH($B11,AE!$A:$A,0),10)</f>
        <v>0</v>
      </c>
      <c r="Z11" s="32">
        <f>INDEX(AE!$A$1:$K$501,MATCH($B11,AE!$A:$A,0),11)</f>
        <v>12</v>
      </c>
      <c r="AA11" s="422">
        <f t="shared" si="14"/>
        <v>4</v>
      </c>
      <c r="AB11" s="28">
        <f t="shared" si="15"/>
        <v>12</v>
      </c>
      <c r="AC11" s="28" t="str">
        <f t="shared" si="16"/>
        <v/>
      </c>
      <c r="AD11" s="39" t="str">
        <f>IF(AND(V11=0,W11=0,X11=0,Y11=0),"",IF(AND(V11=0,W11=0,X11=0),AC11/Y11,IF(AND(V11=0,W11=0),(AC11/AVERAGE(X11:Y11)),IF(V11=0,(AC11/AVERAGE(W11:Y11)),(AC11/AVERAGE(V11:Y11))))))</f>
        <v/>
      </c>
      <c r="AE11" s="30">
        <f>INDEX(AE!$A$1:$K$501,MATCH($B11,AE!$A:$A,0),2)</f>
        <v>0</v>
      </c>
      <c r="AF11" s="31">
        <f>INDEX(AE!$A$1:$K$501,MATCH($B11,AE!$A:$A,0),3)</f>
        <v>0</v>
      </c>
      <c r="AG11" s="31">
        <f>INDEX(AE!$A$1:$K$501,MATCH($B11,AE!$A:$A,0),4)</f>
        <v>0</v>
      </c>
      <c r="AH11" s="31">
        <f>INDEX(AE!$A$1:$K$501,MATCH($B11,AE!$A:$A,0),5)</f>
        <v>0</v>
      </c>
      <c r="AI11" s="32">
        <f>INDEX(AE!$A$1:$K$501,MATCH($B11,AE!$A:$A,0),6)</f>
        <v>30</v>
      </c>
      <c r="AJ11" s="34">
        <f t="shared" si="17"/>
        <v>30</v>
      </c>
      <c r="AK11" s="28" t="str">
        <f t="shared" si="18"/>
        <v/>
      </c>
      <c r="AL11" s="39" t="str">
        <f t="shared" si="5"/>
        <v/>
      </c>
      <c r="AM11" s="35">
        <f t="shared" si="19"/>
        <v>0.4</v>
      </c>
      <c r="AN11" s="41">
        <f t="shared" si="20"/>
        <v>0.4</v>
      </c>
      <c r="AO11" s="37">
        <v>1.81</v>
      </c>
      <c r="AP11" s="63">
        <v>2.76</v>
      </c>
    </row>
    <row r="12" spans="1:43" s="69" customFormat="1">
      <c r="A12" s="298" t="s">
        <v>35</v>
      </c>
      <c r="B12" s="298" t="s">
        <v>36</v>
      </c>
      <c r="C12" s="44" t="s">
        <v>24</v>
      </c>
      <c r="D12" s="300">
        <f>INDEX(PR!$A$1:$F$505,MATCH($B12,PR!$A:$A,0),2)</f>
        <v>2</v>
      </c>
      <c r="E12" s="301">
        <f>INDEX(PR!$A$1:$F$505,MATCH($B12,PR!$A:$A,0),3)</f>
        <v>5</v>
      </c>
      <c r="F12" s="301">
        <f>INDEX(PR!$A$1:$F$505,MATCH($B12,PR!$A:$A,0),4)</f>
        <v>3</v>
      </c>
      <c r="G12" s="301">
        <f>INDEX(PR!$A$1:$F$505,MATCH($B12,PR!$A:$A,0),5)</f>
        <v>3</v>
      </c>
      <c r="H12" s="302">
        <f>INDEX(PR!$A$1:$F$505,MATCH($B12,PR!$A:$A,0),6)</f>
        <v>0</v>
      </c>
      <c r="I12" s="317">
        <f t="shared" si="6"/>
        <v>5</v>
      </c>
      <c r="J12" s="304">
        <f t="shared" si="7"/>
        <v>2.6</v>
      </c>
      <c r="K12" s="304">
        <f t="shared" si="8"/>
        <v>-3.25</v>
      </c>
      <c r="L12" s="305">
        <f t="shared" si="9"/>
        <v>-1</v>
      </c>
      <c r="M12" s="301">
        <f>INDEX(GR!$A$1:$F$520,MATCH($B12,GR!$A:$A,0),2)</f>
        <v>2</v>
      </c>
      <c r="N12" s="301">
        <f>INDEX(GR!$A$1:$F$520,MATCH($B12,GR!$A:$A,0),3)</f>
        <v>1</v>
      </c>
      <c r="O12" s="301">
        <f>INDEX(GR!$A$1:$F$520,MATCH($B12,GR!$A:$A,0),4)</f>
        <v>0</v>
      </c>
      <c r="P12" s="301">
        <f>INDEX(GR!$A$1:$F$520,MATCH($B12,GR!$A:$A,0),5)</f>
        <v>2</v>
      </c>
      <c r="Q12" s="301">
        <f>INDEX(GR!$A$1:$F$520,MATCH($B12,GR!$A:$A,0),6)</f>
        <v>2</v>
      </c>
      <c r="R12" s="318">
        <f t="shared" si="10"/>
        <v>5</v>
      </c>
      <c r="S12" s="307">
        <f t="shared" si="11"/>
        <v>1.4</v>
      </c>
      <c r="T12" s="307">
        <f t="shared" si="12"/>
        <v>0.75</v>
      </c>
      <c r="U12" s="321">
        <f t="shared" si="13"/>
        <v>0.6</v>
      </c>
      <c r="V12" s="309">
        <f>INDEX(AE!$A$1:$K$501,MATCH($B12,AE!$A:$A,0),7)</f>
        <v>0</v>
      </c>
      <c r="W12" s="310">
        <f>INDEX(AE!$A$1:$K$501,MATCH($B12,AE!$A:$A,0),8)</f>
        <v>0</v>
      </c>
      <c r="X12" s="310">
        <f>INDEX(AE!$A$1:$K$501,MATCH($B12,AE!$A:$A,0),9)</f>
        <v>0</v>
      </c>
      <c r="Y12" s="310">
        <f>INDEX(AE!$A$1:$K$501,MATCH($B12,AE!$A:$A,0),10)</f>
        <v>0</v>
      </c>
      <c r="Z12" s="311">
        <f>INDEX(AE!$A$1:$K$501,MATCH($B12,AE!$A:$A,0),11)</f>
        <v>0</v>
      </c>
      <c r="AA12" s="312">
        <f t="shared" si="14"/>
        <v>5</v>
      </c>
      <c r="AB12" s="307">
        <f t="shared" si="15"/>
        <v>0</v>
      </c>
      <c r="AC12" s="307" t="str">
        <f t="shared" si="16"/>
        <v/>
      </c>
      <c r="AD12" s="316" t="str">
        <f t="shared" si="21"/>
        <v/>
      </c>
      <c r="AE12" s="309">
        <f>INDEX(AE!$A$1:$K$501,MATCH($B12,AE!$A:$A,0),2)</f>
        <v>0</v>
      </c>
      <c r="AF12" s="310">
        <f>INDEX(AE!$A$1:$K$501,MATCH($B12,AE!$A:$A,0),3)</f>
        <v>0</v>
      </c>
      <c r="AG12" s="310">
        <f>INDEX(AE!$A$1:$K$501,MATCH($B12,AE!$A:$A,0),4)</f>
        <v>0</v>
      </c>
      <c r="AH12" s="310">
        <f>INDEX(AE!$A$1:$K$501,MATCH($B12,AE!$A:$A,0),5)</f>
        <v>0</v>
      </c>
      <c r="AI12" s="311">
        <f>INDEX(AE!$A$1:$K$501,MATCH($B12,AE!$A:$A,0),6)</f>
        <v>0</v>
      </c>
      <c r="AJ12" s="313">
        <f t="shared" si="17"/>
        <v>0</v>
      </c>
      <c r="AK12" s="307" t="str">
        <f t="shared" si="18"/>
        <v/>
      </c>
      <c r="AL12" s="316" t="str">
        <f t="shared" si="5"/>
        <v/>
      </c>
      <c r="AM12" s="314" t="str">
        <f t="shared" si="19"/>
        <v/>
      </c>
      <c r="AN12" s="315" t="str">
        <f t="shared" si="20"/>
        <v/>
      </c>
      <c r="AO12" s="67">
        <v>1.4</v>
      </c>
      <c r="AP12" s="68">
        <v>2.76</v>
      </c>
      <c r="AQ12" s="6"/>
    </row>
    <row r="13" spans="1:43" s="6" customFormat="1">
      <c r="A13" s="298" t="s">
        <v>37</v>
      </c>
      <c r="B13" s="298" t="s">
        <v>38</v>
      </c>
      <c r="C13" s="44" t="s">
        <v>24</v>
      </c>
      <c r="D13" s="300">
        <f>INDEX(PR!$A$1:$F$505,MATCH($B13,PR!$A:$A,0),2)</f>
        <v>0</v>
      </c>
      <c r="E13" s="301">
        <f>INDEX(PR!$A$1:$F$505,MATCH($B13,PR!$A:$A,0),3)</f>
        <v>0</v>
      </c>
      <c r="F13" s="301">
        <f>INDEX(PR!$A$1:$F$505,MATCH($B13,PR!$A:$A,0),4)</f>
        <v>1</v>
      </c>
      <c r="G13" s="301">
        <f>INDEX(PR!$A$1:$F$505,MATCH($B13,PR!$A:$A,0),5)</f>
        <v>0</v>
      </c>
      <c r="H13" s="302">
        <f>INDEX(PR!$A$1:$F$505,MATCH($B13,PR!$A:$A,0),6)</f>
        <v>0</v>
      </c>
      <c r="I13" s="317">
        <f t="shared" si="6"/>
        <v>5</v>
      </c>
      <c r="J13" s="304">
        <f t="shared" si="7"/>
        <v>0.33333333333333331</v>
      </c>
      <c r="K13" s="304">
        <f t="shared" si="8"/>
        <v>-0.5</v>
      </c>
      <c r="L13" s="305">
        <f t="shared" si="9"/>
        <v>-1</v>
      </c>
      <c r="M13" s="301">
        <f>INDEX(GR!$A$1:$F$520,MATCH($B13,GR!$A:$A,0),2)</f>
        <v>1</v>
      </c>
      <c r="N13" s="301">
        <f>INDEX(GR!$A$1:$F$520,MATCH($B13,GR!$A:$A,0),3)</f>
        <v>0</v>
      </c>
      <c r="O13" s="301">
        <f>INDEX(GR!$A$1:$F$520,MATCH($B13,GR!$A:$A,0),4)</f>
        <v>0</v>
      </c>
      <c r="P13" s="301">
        <f>INDEX(GR!$A$1:$F$520,MATCH($B13,GR!$A:$A,0),5)</f>
        <v>0</v>
      </c>
      <c r="Q13" s="301">
        <f>INDEX(GR!$A$1:$F$520,MATCH($B13,GR!$A:$A,0),6)</f>
        <v>0</v>
      </c>
      <c r="R13" s="318">
        <f t="shared" si="10"/>
        <v>5</v>
      </c>
      <c r="S13" s="307">
        <f t="shared" si="11"/>
        <v>0.2</v>
      </c>
      <c r="T13" s="307">
        <f t="shared" si="12"/>
        <v>-0.25</v>
      </c>
      <c r="U13" s="308">
        <f t="shared" si="13"/>
        <v>-1</v>
      </c>
      <c r="V13" s="309">
        <f>INDEX(AE!$A$1:$K$501,MATCH($B13,AE!$A:$A,0),7)</f>
        <v>0</v>
      </c>
      <c r="W13" s="310">
        <f>INDEX(AE!$A$1:$K$501,MATCH($B13,AE!$A:$A,0),8)</f>
        <v>0</v>
      </c>
      <c r="X13" s="310">
        <f>INDEX(AE!$A$1:$K$501,MATCH($B13,AE!$A:$A,0),9)</f>
        <v>0</v>
      </c>
      <c r="Y13" s="310">
        <f>INDEX(AE!$A$1:$K$501,MATCH($B13,AE!$A:$A,0),10)</f>
        <v>0</v>
      </c>
      <c r="Z13" s="311">
        <f>INDEX(AE!$A$1:$K$501,MATCH($B13,AE!$A:$A,0),11)</f>
        <v>0</v>
      </c>
      <c r="AA13" s="312">
        <f t="shared" si="14"/>
        <v>5</v>
      </c>
      <c r="AB13" s="307">
        <f t="shared" si="15"/>
        <v>0</v>
      </c>
      <c r="AC13" s="307" t="str">
        <f t="shared" si="16"/>
        <v/>
      </c>
      <c r="AD13" s="316" t="str">
        <f t="shared" si="21"/>
        <v/>
      </c>
      <c r="AE13" s="309">
        <f>INDEX(AE!$A$1:$K$501,MATCH($B13,AE!$A:$A,0),2)</f>
        <v>0</v>
      </c>
      <c r="AF13" s="310">
        <f>INDEX(AE!$A$1:$K$501,MATCH($B13,AE!$A:$A,0),3)</f>
        <v>0</v>
      </c>
      <c r="AG13" s="310">
        <f>INDEX(AE!$A$1:$K$501,MATCH($B13,AE!$A:$A,0),4)</f>
        <v>0</v>
      </c>
      <c r="AH13" s="310">
        <f>INDEX(AE!$A$1:$K$501,MATCH($B13,AE!$A:$A,0),5)</f>
        <v>0</v>
      </c>
      <c r="AI13" s="311">
        <f>INDEX(AE!$A$1:$K$501,MATCH($B13,AE!$A:$A,0),6)</f>
        <v>0</v>
      </c>
      <c r="AJ13" s="313">
        <f t="shared" si="17"/>
        <v>0</v>
      </c>
      <c r="AK13" s="307" t="str">
        <f t="shared" si="18"/>
        <v/>
      </c>
      <c r="AL13" s="316" t="str">
        <f t="shared" si="5"/>
        <v/>
      </c>
      <c r="AM13" s="314" t="str">
        <f t="shared" si="19"/>
        <v/>
      </c>
      <c r="AN13" s="315" t="str">
        <f t="shared" si="20"/>
        <v/>
      </c>
      <c r="AO13" s="42"/>
      <c r="AP13" s="42"/>
    </row>
    <row r="14" spans="1:43" s="69" customFormat="1">
      <c r="A14" s="71" t="s">
        <v>39</v>
      </c>
      <c r="B14" s="71" t="s">
        <v>40</v>
      </c>
      <c r="C14" s="66"/>
      <c r="D14" s="72">
        <f>SUM(D7:D13)</f>
        <v>120</v>
      </c>
      <c r="E14" s="73">
        <f t="shared" ref="E14:H14" si="22">SUM(E7:E13)</f>
        <v>108</v>
      </c>
      <c r="F14" s="73">
        <f t="shared" si="22"/>
        <v>88</v>
      </c>
      <c r="G14" s="73">
        <f t="shared" si="22"/>
        <v>79</v>
      </c>
      <c r="H14" s="74">
        <f t="shared" si="22"/>
        <v>77</v>
      </c>
      <c r="I14" s="75">
        <f t="shared" si="6"/>
        <v>0</v>
      </c>
      <c r="J14" s="76">
        <f t="shared" si="7"/>
        <v>94.4</v>
      </c>
      <c r="K14" s="76">
        <f t="shared" si="8"/>
        <v>-21.75</v>
      </c>
      <c r="L14" s="77">
        <f t="shared" si="9"/>
        <v>-0.22025316455696203</v>
      </c>
      <c r="M14" s="72">
        <f>SUM(M7:M13)</f>
        <v>32</v>
      </c>
      <c r="N14" s="73">
        <f t="shared" ref="N14:Q14" si="23">SUM(N7:N13)</f>
        <v>37</v>
      </c>
      <c r="O14" s="73">
        <f t="shared" si="23"/>
        <v>34</v>
      </c>
      <c r="P14" s="73">
        <f t="shared" si="23"/>
        <v>36</v>
      </c>
      <c r="Q14" s="74">
        <f t="shared" si="23"/>
        <v>26</v>
      </c>
      <c r="R14" s="78">
        <f t="shared" si="10"/>
        <v>0</v>
      </c>
      <c r="S14" s="79">
        <f t="shared" si="11"/>
        <v>33</v>
      </c>
      <c r="T14" s="79">
        <f t="shared" si="12"/>
        <v>-8.75</v>
      </c>
      <c r="U14" s="416">
        <f t="shared" si="13"/>
        <v>-0.25179856115107913</v>
      </c>
      <c r="V14" s="72">
        <f>SUM(V7:V13)</f>
        <v>10</v>
      </c>
      <c r="W14" s="73">
        <f t="shared" ref="W14:Z14" si="24">SUM(W7:W13)</f>
        <v>18</v>
      </c>
      <c r="X14" s="73">
        <f t="shared" si="24"/>
        <v>13</v>
      </c>
      <c r="Y14" s="73">
        <f t="shared" si="24"/>
        <v>0</v>
      </c>
      <c r="Z14" s="74">
        <f t="shared" si="24"/>
        <v>12</v>
      </c>
      <c r="AA14" s="81">
        <f t="shared" si="14"/>
        <v>1</v>
      </c>
      <c r="AB14" s="79">
        <f t="shared" si="15"/>
        <v>10.6</v>
      </c>
      <c r="AC14" s="79">
        <f t="shared" si="16"/>
        <v>1.75</v>
      </c>
      <c r="AD14" s="141">
        <f>IF(AND(V14=0,W14=0,X14=0,Y14=0),"",IF(AND(V14=0,W14=0,X14=0),AC14/Y14,IF(AND(V14=0,W14=0),(AC14/AVERAGE(X14:Y14)),IF(V14=0,(AC14/AVERAGE(W14:Y14)),(AC14/AVERAGE(V14:Y14))))))</f>
        <v>0.17073170731707318</v>
      </c>
      <c r="AE14" s="72">
        <f>SUM(AE7:AE13)</f>
        <v>30</v>
      </c>
      <c r="AF14" s="73">
        <f t="shared" ref="AF14:AI14" si="25">SUM(AF7:AF13)</f>
        <v>29</v>
      </c>
      <c r="AG14" s="73">
        <f t="shared" si="25"/>
        <v>20</v>
      </c>
      <c r="AH14" s="73">
        <f t="shared" si="25"/>
        <v>0</v>
      </c>
      <c r="AI14" s="74">
        <f t="shared" si="25"/>
        <v>30</v>
      </c>
      <c r="AJ14" s="83">
        <f t="shared" si="17"/>
        <v>21.8</v>
      </c>
      <c r="AK14" s="79">
        <f t="shared" si="18"/>
        <v>10.25</v>
      </c>
      <c r="AL14" s="141">
        <f t="shared" si="5"/>
        <v>0.51898734177215189</v>
      </c>
      <c r="AM14" s="84">
        <f t="shared" si="19"/>
        <v>0.48623853211009171</v>
      </c>
      <c r="AN14" s="85">
        <f t="shared" si="20"/>
        <v>0.4</v>
      </c>
      <c r="AO14" s="86">
        <v>1.43</v>
      </c>
      <c r="AP14" s="68">
        <v>2.96</v>
      </c>
    </row>
    <row r="15" spans="1:43" s="6" customFormat="1">
      <c r="A15" s="1"/>
      <c r="B15" s="2"/>
      <c r="C15" s="2"/>
      <c r="D15" s="481" t="s">
        <v>0</v>
      </c>
      <c r="E15" s="482"/>
      <c r="F15" s="482"/>
      <c r="G15" s="482"/>
      <c r="H15" s="487"/>
      <c r="I15" s="87"/>
      <c r="J15" s="88"/>
      <c r="K15" s="88"/>
      <c r="L15" s="89"/>
      <c r="M15" s="483" t="s">
        <v>1</v>
      </c>
      <c r="N15" s="484"/>
      <c r="O15" s="484"/>
      <c r="P15" s="484"/>
      <c r="Q15" s="484"/>
      <c r="R15" s="90"/>
      <c r="S15" s="91"/>
      <c r="T15" s="91"/>
      <c r="U15" s="92"/>
      <c r="V15" s="481" t="s">
        <v>2</v>
      </c>
      <c r="W15" s="482"/>
      <c r="X15" s="482"/>
      <c r="Y15" s="482"/>
      <c r="Z15" s="482"/>
      <c r="AA15" s="93"/>
      <c r="AB15" s="94"/>
      <c r="AC15" s="94"/>
      <c r="AD15" s="95"/>
      <c r="AE15" s="481" t="s">
        <v>3</v>
      </c>
      <c r="AF15" s="482"/>
      <c r="AG15" s="482"/>
      <c r="AH15" s="482"/>
      <c r="AI15" s="482"/>
      <c r="AJ15" s="96"/>
      <c r="AK15" s="94"/>
      <c r="AL15" s="95"/>
      <c r="AM15" s="3" t="s">
        <v>4</v>
      </c>
      <c r="AN15" s="4">
        <v>2024</v>
      </c>
      <c r="AO15" s="42"/>
      <c r="AP15" s="42"/>
    </row>
    <row r="16" spans="1:43" s="6" customFormat="1">
      <c r="A16" s="7" t="s">
        <v>41</v>
      </c>
      <c r="B16" s="8" t="s">
        <v>8</v>
      </c>
      <c r="C16" s="8"/>
      <c r="D16" s="9" t="s">
        <v>9</v>
      </c>
      <c r="E16" s="10" t="s">
        <v>10</v>
      </c>
      <c r="F16" s="10" t="s">
        <v>11</v>
      </c>
      <c r="G16" s="10" t="s">
        <v>12</v>
      </c>
      <c r="H16" s="97" t="s">
        <v>713</v>
      </c>
      <c r="I16" s="11" t="s">
        <v>13</v>
      </c>
      <c r="J16" s="12" t="s">
        <v>4</v>
      </c>
      <c r="K16" s="12" t="s">
        <v>14</v>
      </c>
      <c r="L16" s="13" t="s">
        <v>15</v>
      </c>
      <c r="M16" s="10" t="s">
        <v>9</v>
      </c>
      <c r="N16" s="10" t="s">
        <v>10</v>
      </c>
      <c r="O16" s="10" t="s">
        <v>11</v>
      </c>
      <c r="P16" s="10" t="s">
        <v>12</v>
      </c>
      <c r="Q16" s="10" t="s">
        <v>713</v>
      </c>
      <c r="R16" s="11" t="s">
        <v>16</v>
      </c>
      <c r="S16" s="14" t="s">
        <v>4</v>
      </c>
      <c r="T16" s="14" t="s">
        <v>14</v>
      </c>
      <c r="U16" s="15" t="s">
        <v>15</v>
      </c>
      <c r="V16" s="9" t="s">
        <v>9</v>
      </c>
      <c r="W16" s="10" t="s">
        <v>10</v>
      </c>
      <c r="X16" s="10" t="s">
        <v>11</v>
      </c>
      <c r="Y16" s="10" t="s">
        <v>12</v>
      </c>
      <c r="Z16" s="10" t="s">
        <v>713</v>
      </c>
      <c r="AA16" s="11" t="s">
        <v>17</v>
      </c>
      <c r="AB16" s="14" t="s">
        <v>4</v>
      </c>
      <c r="AC16" s="14" t="s">
        <v>14</v>
      </c>
      <c r="AD16" s="13" t="s">
        <v>15</v>
      </c>
      <c r="AE16" s="9" t="s">
        <v>9</v>
      </c>
      <c r="AF16" s="10" t="s">
        <v>10</v>
      </c>
      <c r="AG16" s="10" t="s">
        <v>11</v>
      </c>
      <c r="AH16" s="10" t="s">
        <v>12</v>
      </c>
      <c r="AI16" s="10" t="s">
        <v>713</v>
      </c>
      <c r="AJ16" s="16" t="s">
        <v>4</v>
      </c>
      <c r="AK16" s="14" t="s">
        <v>14</v>
      </c>
      <c r="AL16" s="13" t="s">
        <v>15</v>
      </c>
      <c r="AM16" s="17" t="s">
        <v>18</v>
      </c>
      <c r="AN16" s="18" t="s">
        <v>18</v>
      </c>
      <c r="AO16" s="42"/>
      <c r="AP16" s="42"/>
    </row>
    <row r="17" spans="1:42" s="6" customFormat="1">
      <c r="A17" s="99" t="s">
        <v>744</v>
      </c>
      <c r="B17" s="99" t="s">
        <v>58</v>
      </c>
      <c r="C17" s="100" t="s">
        <v>47</v>
      </c>
      <c r="D17" s="101">
        <f>INDEX(PR!$A$1:$F$505,MATCH($B17,PR!$A:$A,0),2)</f>
        <v>0</v>
      </c>
      <c r="E17" s="102">
        <f>INDEX(PR!$A$1:$F$505,MATCH($B17,PR!$A:$A,0),3)</f>
        <v>0</v>
      </c>
      <c r="F17" s="102">
        <f>INDEX(PR!$A$1:$F$505,MATCH($B17,PR!$A:$A,0),4)</f>
        <v>0</v>
      </c>
      <c r="G17" s="102">
        <f>INDEX(PR!$A$1:$F$505,MATCH($B17,PR!$A:$A,0),5)</f>
        <v>11</v>
      </c>
      <c r="H17" s="102">
        <f>INDEX(PR!$A$1:$F$505,MATCH($B17,PR!$A:$A,0),6)</f>
        <v>25</v>
      </c>
      <c r="I17" s="103">
        <f>COUNTIF(D17:H17,"&lt;40")</f>
        <v>5</v>
      </c>
      <c r="J17" s="104">
        <f>IF(AND(D17=0,E17=0,F17=0,G17=0),H17,IF(AND(D17=0,E17=0,F17=0),AVERAGE(G17:H17),IF(AND(E17=0,D17=0),AVERAGE(F17:H17),IF(D17=0,AVERAGE(E17:H17),AVERAGE(D17:H17)))))</f>
        <v>18</v>
      </c>
      <c r="K17" s="104">
        <f>IF(AND(D17=0,E17=0,F17=0,G17=0),"",IF(AND(D17=0,E17=0,F17=0),H17-G17,IF(AND(D17=0,E17=0),(H17-AVERAGE(F17:G17)),IF(D17=0,(H17-AVERAGE(E17:G17)),(H17-AVERAGE(D17:G17))))))</f>
        <v>14</v>
      </c>
      <c r="L17" s="105">
        <f>IF(AND(D17=0,E17=0,F17=0,G17=0),"",IF(AND(D17=0,E17=0,F17=0),K17/G17,IF(AND(D17=0,E17=0),(K17/AVERAGE(F17:G17)),IF(D17=0,(K17/AVERAGE(E17:G17)),(K17/AVERAGE(D17:G17))))))</f>
        <v>1.2727272727272727</v>
      </c>
      <c r="M17" s="102">
        <f>INDEX(GR!$A$1:$F$520,MATCH($B17,GR!$A:$A,0),2)</f>
        <v>0</v>
      </c>
      <c r="N17" s="102">
        <f>INDEX(GR!$A$1:$F$520,MATCH($B17,GR!$A:$A,0),3)</f>
        <v>0</v>
      </c>
      <c r="O17" s="102">
        <f>INDEX(GR!$A$1:$F$520,MATCH($B17,GR!$A:$A,0),4)</f>
        <v>0</v>
      </c>
      <c r="P17" s="102">
        <f>INDEX(GR!$A$1:$F$520,MATCH($B17,GR!$A:$A,0),5)</f>
        <v>1</v>
      </c>
      <c r="Q17" s="102">
        <f>INDEX(GR!$A$1:$F$520,MATCH($B17,GR!$A:$A,0),6)</f>
        <v>0</v>
      </c>
      <c r="R17" s="106">
        <f>COUNTIF(M17:Q17,"&lt;10")</f>
        <v>5</v>
      </c>
      <c r="S17" s="107">
        <f>IF(AND(M17=0,N17=0,O17=0,P17=0),Q17,IF(AND(M17=0,N17=0,O17=0),AVERAGE(P17:Q17),IF(AND(N17=0,M17=0),AVERAGE(O17:Q17),IF(M17=0,AVERAGE(N17:Q17),AVERAGE(M17:Q17)))))</f>
        <v>0.5</v>
      </c>
      <c r="T17" s="107">
        <f>IF(AND(M17=0,N17=0,O17=0,P17=0),"",IF(AND(M17=0,N17=0,O17=0),Q17-P17,IF(AND(M17=0,N17=0),(Q17-AVERAGE(O17:P17)),IF(M17=0,(Q17-AVERAGE(N17:P17)),(Q17-AVERAGE(M17:P17))))))</f>
        <v>-1</v>
      </c>
      <c r="U17" s="108">
        <f>IF(AND(M17=0,N17=0,O17=0,P17=0),"",IF(AND(M17=0,N17=0,O17=0),T17/P17,IF(AND(M17=0,N17=0),(T17/AVERAGE(O17:P17)),IF(M17=0,(T17/AVERAGE(N17:P17)),(T17/AVERAGE(M17:P17))))))</f>
        <v>-1</v>
      </c>
      <c r="V17" s="109">
        <f>INDEX(AE!$A$1:$K$501,MATCH($B17,AE!$A:$A,0),7)</f>
        <v>0</v>
      </c>
      <c r="W17" s="110">
        <f>INDEX(AE!$A$1:$K$501,MATCH($B17,AE!$A:$A,0),8)</f>
        <v>0</v>
      </c>
      <c r="X17" s="110">
        <f>INDEX(AE!$A$1:$K$501,MATCH($B17,AE!$A:$A,0),9)</f>
        <v>0</v>
      </c>
      <c r="Y17" s="110">
        <f>INDEX(AE!$A$1:$K$501,MATCH($B17,AE!$A:$A,0),10)</f>
        <v>0</v>
      </c>
      <c r="Z17" s="111">
        <f>INDEX(AE!$A$1:$K$501,MATCH($B17,AE!$A:$A,0),11)</f>
        <v>9</v>
      </c>
      <c r="AA17" s="110">
        <f>COUNTIF(V17:Z17,"&lt;10")</f>
        <v>5</v>
      </c>
      <c r="AB17" s="107">
        <f>IF(AND(V17=0,W17=0,X17=0,Y17=0),Z17,IF(AND(V17=0,W17=0,X17=0),AVERAGE(Y17:Z17),IF(AND(W17=0,V17=0),AVERAGE(X17:Z17),IF(V17=0,AVERAGE(W17:Z17),AVERAGE(V17:Z17)))))</f>
        <v>9</v>
      </c>
      <c r="AC17" s="107" t="str">
        <f>IF(AND(V17=0,W17=0,X17=0,Y17=0),"",IF(AND(V17=0,W17=0,X17=0),Z17-Y17,IF(AND(V17=0,W17=0),(Z17-AVERAGE(X17:Y17)),IF(V17=0,(Z17-AVERAGE(W17:Y17)),(Z17-AVERAGE(V17:Y17))))))</f>
        <v/>
      </c>
      <c r="AD17" s="105" t="str">
        <f>IF(AND(V17=0,W17=0,X17=0,Y17=0),"",IF(AND(V17=0,W17=0,X17=0),AC17/Y17,IF(AND(V17=0,W17=0),(AC17/AVERAGE(X17:Y17)),IF(V17=0,(AC17/AVERAGE(W17:Y17)),(AC17/AVERAGE(V17:Y17))))))</f>
        <v/>
      </c>
      <c r="AE17" s="109">
        <f>INDEX(AE!$A$1:$K$501,MATCH($B17,AE!$A:$A,0),2)</f>
        <v>0</v>
      </c>
      <c r="AF17" s="110">
        <f>INDEX(AE!$A$1:$K$501,MATCH($B17,AE!$A:$A,0),3)</f>
        <v>0</v>
      </c>
      <c r="AG17" s="110">
        <f>INDEX(AE!$A$1:$K$501,MATCH($B17,AE!$A:$A,0),4)</f>
        <v>0</v>
      </c>
      <c r="AH17" s="110">
        <f>INDEX(AE!$A$1:$K$501,MATCH($B17,AE!$A:$A,0),5)</f>
        <v>0</v>
      </c>
      <c r="AI17" s="111">
        <f>INDEX(AE!$A$1:$K$501,MATCH($B17,AE!$A:$A,0),6)</f>
        <v>35</v>
      </c>
      <c r="AJ17" s="112">
        <f>IF(AND(AE17=0,AF17=0,AG17=0,AH17=0),AI17,IF(AND(AE17=0,AF17=0,AG17=0),AVERAGE(AH17:AI17),IF(AND(AF17=0,AE17=0),AVERAGE(AG17:AI17),IF(AE17=0,AVERAGE(AF17:AI17),AVERAGE(AE17:AI17)))))</f>
        <v>35</v>
      </c>
      <c r="AK17" s="107" t="str">
        <f>IF(AND(AE17=0,AF17=0,AG17=0,AH17=0),"",IF(AND(AE17=0,AF17=0,AG17=0),AI17-AH17,IF(AND(AE17=0,AF17=0),(AI17-AVERAGE(AG17:AH17)),IF(AE17=0,(AI17-AVERAGE(AF17:AH17)),(AI17-AVERAGE(AE17:AH17))))))</f>
        <v/>
      </c>
      <c r="AL17" s="105" t="str">
        <f>IF(AND(AE17=0,AF17=0,AG17=0,AH17=0),"",IF(AND(AE17=0,AF17=0,AG17=0),AK17/AH17,IF(AND(AE17=0,AF17=0),(AK17/AVERAGE(AG17:AH17)),IF(AE17=0,(AK17/AVERAGE(AF17:AH17)),(AK17/AVERAGE(AE17:AH17))))))</f>
        <v/>
      </c>
      <c r="AM17" s="113">
        <f>IF(AJ17=0,"",AB17/AJ17)</f>
        <v>0.25714285714285712</v>
      </c>
      <c r="AN17" s="114">
        <f>IF(AI17=0,"",Z17/AI17)</f>
        <v>0.25714285714285712</v>
      </c>
      <c r="AO17" s="38">
        <v>3.47</v>
      </c>
      <c r="AP17" s="63">
        <v>2.77</v>
      </c>
    </row>
    <row r="18" spans="1:42" s="6" customFormat="1">
      <c r="A18" s="99" t="s">
        <v>752</v>
      </c>
      <c r="B18" s="99" t="s">
        <v>399</v>
      </c>
      <c r="C18" s="100" t="s">
        <v>47</v>
      </c>
      <c r="D18" s="101">
        <f>INDEX(PR!$A$1:$F$505,MATCH($B18,PR!$A:$A,0),2)</f>
        <v>0</v>
      </c>
      <c r="E18" s="102">
        <f>INDEX(PR!$A$1:$F$505,MATCH($B18,PR!$A:$A,0),3)</f>
        <v>0</v>
      </c>
      <c r="F18" s="102">
        <f>INDEX(PR!$A$1:$F$505,MATCH($B18,PR!$A:$A,0),4)</f>
        <v>0</v>
      </c>
      <c r="G18" s="102">
        <f>INDEX(PR!$A$1:$F$505,MATCH($B18,PR!$A:$A,0),5)</f>
        <v>3</v>
      </c>
      <c r="H18" s="102">
        <f>INDEX(PR!$A$1:$F$505,MATCH($B18,PR!$A:$A,0),6)</f>
        <v>36</v>
      </c>
      <c r="I18" s="103">
        <f>COUNTIF(D18:H18,"&lt;40")</f>
        <v>5</v>
      </c>
      <c r="J18" s="104">
        <f>IF(AND(D18=0,E18=0,F18=0,G18=0),H18,IF(AND(D18=0,E18=0,F18=0),AVERAGE(G18:H18),IF(AND(E18=0,D18=0),AVERAGE(F18:H18),IF(D18=0,AVERAGE(E18:H18),AVERAGE(D18:H18)))))</f>
        <v>19.5</v>
      </c>
      <c r="K18" s="104">
        <f>IF(AND(D18=0,E18=0,F18=0,G18=0),"",IF(AND(D18=0,E18=0,F18=0),H18-G18,IF(AND(D18=0,E18=0),(H18-AVERAGE(F18:G18)),IF(D18=0,(H18-AVERAGE(E18:G18)),(H18-AVERAGE(D18:G18))))))</f>
        <v>33</v>
      </c>
      <c r="L18" s="105">
        <f>IF(AND(D18=0,E18=0,F18=0,G18=0),"",IF(AND(D18=0,E18=0,F18=0),K18/G18,IF(AND(D18=0,E18=0),(K18/AVERAGE(F18:G18)),IF(D18=0,(K18/AVERAGE(E18:G18)),(K18/AVERAGE(D18:G18))))))</f>
        <v>11</v>
      </c>
      <c r="M18" s="102">
        <f>INDEX(GR!$A$1:$F$520,MATCH($B18,GR!$A:$A,0),2)</f>
        <v>0</v>
      </c>
      <c r="N18" s="102">
        <f>INDEX(GR!$A$1:$F$520,MATCH($B18,GR!$A:$A,0),3)</f>
        <v>0</v>
      </c>
      <c r="O18" s="102">
        <f>INDEX(GR!$A$1:$F$520,MATCH($B18,GR!$A:$A,0),4)</f>
        <v>0</v>
      </c>
      <c r="P18" s="102">
        <f>INDEX(GR!$A$1:$F$520,MATCH($B18,GR!$A:$A,0),5)</f>
        <v>0</v>
      </c>
      <c r="Q18" s="102">
        <f>INDEX(GR!$A$1:$F$520,MATCH($B18,GR!$A:$A,0),6)</f>
        <v>1</v>
      </c>
      <c r="R18" s="106">
        <f>COUNTIF(M18:Q18,"&lt;10")</f>
        <v>5</v>
      </c>
      <c r="S18" s="107">
        <f>IF(AND(M18=0,N18=0,O18=0,P18=0),Q18,IF(AND(M18=0,N18=0,O18=0),AVERAGE(P18:Q18),IF(AND(N18=0,M18=0),AVERAGE(O18:Q18),IF(M18=0,AVERAGE(N18:Q18),AVERAGE(M18:Q18)))))</f>
        <v>1</v>
      </c>
      <c r="T18" s="107" t="str">
        <f>IF(AND(M18=0,N18=0,O18=0,P18=0),"",IF(AND(M18=0,N18=0,O18=0),Q18-P18,IF(AND(M18=0,N18=0),(Q18-AVERAGE(O18:P18)),IF(M18=0,(Q18-AVERAGE(N18:P18)),(Q18-AVERAGE(M18:P18))))))</f>
        <v/>
      </c>
      <c r="U18" s="108" t="str">
        <f>IF(AND(M18=0,N18=0,O18=0,P18=0),"",IF(AND(M18=0,N18=0,O18=0),T18/P18,IF(AND(M18=0,N18=0),(T18/AVERAGE(O18:P18)),IF(M18=0,(T18/AVERAGE(N18:P18)),(T18/AVERAGE(M18:P18))))))</f>
        <v/>
      </c>
      <c r="V18" s="109"/>
      <c r="W18" s="110"/>
      <c r="X18" s="110"/>
      <c r="Y18" s="110"/>
      <c r="Z18" s="111"/>
      <c r="AA18" s="110"/>
      <c r="AB18" s="107"/>
      <c r="AC18" s="107"/>
      <c r="AD18" s="105"/>
      <c r="AE18" s="109"/>
      <c r="AF18" s="110"/>
      <c r="AG18" s="110"/>
      <c r="AH18" s="110"/>
      <c r="AI18" s="111"/>
      <c r="AJ18" s="112"/>
      <c r="AK18" s="107"/>
      <c r="AL18" s="105"/>
      <c r="AM18" s="113"/>
      <c r="AN18" s="114"/>
      <c r="AO18" s="38"/>
      <c r="AP18" s="63"/>
    </row>
    <row r="19" spans="1:42" s="6" customFormat="1">
      <c r="A19" s="296" t="s">
        <v>745</v>
      </c>
      <c r="B19" s="99"/>
      <c r="C19" s="100" t="s">
        <v>47</v>
      </c>
      <c r="D19" s="101">
        <f>D17+D18</f>
        <v>0</v>
      </c>
      <c r="E19" s="102">
        <f t="shared" ref="E19:H19" si="26">E17+E18</f>
        <v>0</v>
      </c>
      <c r="F19" s="102">
        <f t="shared" si="26"/>
        <v>0</v>
      </c>
      <c r="G19" s="102">
        <f t="shared" si="26"/>
        <v>14</v>
      </c>
      <c r="H19" s="122">
        <f t="shared" si="26"/>
        <v>61</v>
      </c>
      <c r="I19" s="103">
        <f>COUNTIF(D19:H19,"&lt;40")</f>
        <v>4</v>
      </c>
      <c r="J19" s="104">
        <f>IF(AND(D19=0,E19=0,F19=0,G19=0),H19,IF(AND(D19=0,E19=0,F19=0),AVERAGE(G19:H19),IF(AND(E19=0,D19=0),AVERAGE(F19:H19),IF(D19=0,AVERAGE(E19:H19),AVERAGE(D19:H19)))))</f>
        <v>37.5</v>
      </c>
      <c r="K19" s="104">
        <f>IF(AND(D19=0,E19=0,F19=0,G19=0),"",IF(AND(D19=0,E19=0,F19=0),H19-G19,IF(AND(D19=0,E19=0),(H19-AVERAGE(F19:G19)),IF(D19=0,(H19-AVERAGE(E19:G19)),(H19-AVERAGE(D19:G19))))))</f>
        <v>47</v>
      </c>
      <c r="L19" s="105">
        <f>IF(AND(D19=0,E19=0,F19=0,G19=0),"",IF(AND(D19=0,E19=0,F19=0),K19/G19,IF(AND(D19=0,E19=0),(K19/AVERAGE(F19:G19)),IF(D19=0,(K19/AVERAGE(E19:G19)),(K19/AVERAGE(D19:G19))))))</f>
        <v>3.3571428571428572</v>
      </c>
      <c r="M19" s="101">
        <f>M17+M18</f>
        <v>0</v>
      </c>
      <c r="N19" s="102">
        <f t="shared" ref="N19" si="27">N17+N18</f>
        <v>0</v>
      </c>
      <c r="O19" s="102">
        <f t="shared" ref="O19" si="28">O17+O18</f>
        <v>0</v>
      </c>
      <c r="P19" s="102">
        <f t="shared" ref="P19" si="29">P17+P18</f>
        <v>1</v>
      </c>
      <c r="Q19" s="122">
        <f t="shared" ref="Q19" si="30">Q17+Q18</f>
        <v>1</v>
      </c>
      <c r="R19" s="103">
        <f>COUNTIF(M19:Q19,"&lt;40")</f>
        <v>5</v>
      </c>
      <c r="S19" s="104">
        <f>IF(AND(M19=0,N19=0,O19=0,P19=0),Q19,IF(AND(M19=0,N19=0,O19=0),AVERAGE(P19:Q19),IF(AND(N19=0,M19=0),AVERAGE(O19:Q19),IF(M19=0,AVERAGE(N19:Q19),AVERAGE(M19:Q19)))))</f>
        <v>1</v>
      </c>
      <c r="T19" s="104">
        <f>IF(AND(M19=0,N19=0,O19=0,P19=0),"",IF(AND(M19=0,N19=0,O19=0),Q19-P19,IF(AND(M19=0,N19=0),(Q19-AVERAGE(O19:P19)),IF(M19=0,(Q19-AVERAGE(N19:P19)),(Q19-AVERAGE(M19:P19))))))</f>
        <v>0</v>
      </c>
      <c r="U19" s="105">
        <f>IF(AND(M19=0,N19=0,O19=0,P19=0),"",IF(AND(M19=0,N19=0,O19=0),T19/P19,IF(AND(M19=0,N19=0),(T19/AVERAGE(O19:P19)),IF(M19=0,(T19/AVERAGE(N19:P19)),(T19/AVERAGE(M19:P19))))))</f>
        <v>0</v>
      </c>
      <c r="V19" s="109"/>
      <c r="W19" s="110"/>
      <c r="X19" s="110"/>
      <c r="Y19" s="110"/>
      <c r="Z19" s="111"/>
      <c r="AA19" s="110"/>
      <c r="AB19" s="107"/>
      <c r="AC19" s="107"/>
      <c r="AD19" s="105"/>
      <c r="AE19" s="109"/>
      <c r="AF19" s="110"/>
      <c r="AG19" s="110"/>
      <c r="AH19" s="110"/>
      <c r="AI19" s="111"/>
      <c r="AJ19" s="112"/>
      <c r="AK19" s="107"/>
      <c r="AL19" s="105"/>
      <c r="AM19" s="113"/>
      <c r="AN19" s="114"/>
      <c r="AO19" s="38"/>
      <c r="AP19" s="63"/>
    </row>
    <row r="20" spans="1:42" s="6" customFormat="1">
      <c r="A20" s="19"/>
      <c r="B20" s="19"/>
      <c r="C20" s="8"/>
      <c r="D20" s="21"/>
      <c r="E20" s="22"/>
      <c r="F20" s="22"/>
      <c r="G20" s="22"/>
      <c r="H20" s="22"/>
      <c r="I20" s="24"/>
      <c r="J20" s="25"/>
      <c r="K20" s="25"/>
      <c r="L20" s="39"/>
      <c r="M20" s="22"/>
      <c r="N20" s="22"/>
      <c r="O20" s="22"/>
      <c r="P20" s="22"/>
      <c r="Q20" s="22"/>
      <c r="R20" s="27"/>
      <c r="S20" s="28"/>
      <c r="T20" s="28"/>
      <c r="U20" s="40"/>
      <c r="V20" s="30"/>
      <c r="W20" s="31"/>
      <c r="X20" s="31"/>
      <c r="Y20" s="31"/>
      <c r="Z20" s="32"/>
      <c r="AA20" s="31"/>
      <c r="AB20" s="28"/>
      <c r="AC20" s="28"/>
      <c r="AD20" s="39"/>
      <c r="AE20" s="30"/>
      <c r="AF20" s="31"/>
      <c r="AG20" s="31"/>
      <c r="AH20" s="31"/>
      <c r="AI20" s="32"/>
      <c r="AJ20" s="34"/>
      <c r="AK20" s="28"/>
      <c r="AL20" s="39"/>
      <c r="AM20" s="35"/>
      <c r="AN20" s="41"/>
      <c r="AO20" s="42"/>
      <c r="AP20" s="42"/>
    </row>
    <row r="21" spans="1:42" s="6" customFormat="1">
      <c r="A21" s="298" t="s">
        <v>42</v>
      </c>
      <c r="B21" s="298" t="s">
        <v>43</v>
      </c>
      <c r="C21" s="299" t="s">
        <v>24</v>
      </c>
      <c r="D21" s="300">
        <f>INDEX(PR!$A$1:$F$505,MATCH($B21,PR!$A:$A,0),2)</f>
        <v>75</v>
      </c>
      <c r="E21" s="301">
        <f>INDEX(PR!$A$1:$F$505,MATCH($B21,PR!$A:$A,0),3)</f>
        <v>55</v>
      </c>
      <c r="F21" s="301">
        <f>INDEX(PR!$A$1:$F$505,MATCH($B21,PR!$A:$A,0),4)</f>
        <v>47</v>
      </c>
      <c r="G21" s="301">
        <f>INDEX(PR!$A$1:$F$505,MATCH($B21,PR!$A:$A,0),5)</f>
        <v>39</v>
      </c>
      <c r="H21" s="302">
        <f>INDEX(PR!$A$1:$F$505,MATCH($B21,PR!$A:$A,0),6)</f>
        <v>30</v>
      </c>
      <c r="I21" s="303">
        <f t="shared" ref="I21:I43" si="31">COUNTIF(D21:H21,"&lt;40")</f>
        <v>2</v>
      </c>
      <c r="J21" s="304">
        <f t="shared" ref="J21:J43" si="32">IF(AND(D21=0,E21=0,F21=0,G21=0),H21,IF(AND(D21=0,E21=0,F21=0),AVERAGE(G21:H21),IF(AND(E21=0,D21=0),AVERAGE(F21:H21),IF(D21=0,AVERAGE(E21:H21),AVERAGE(D21:H21)))))</f>
        <v>49.2</v>
      </c>
      <c r="K21" s="304">
        <f t="shared" ref="K21:K43" si="33">IF(AND(D21=0,E21=0,F21=0,G21=0),"",IF(AND(D21=0,E21=0,F21=0),H21-G21,IF(AND(D21=0,E21=0),(H21-AVERAGE(F21:G21)),IF(D21=0,(H21-AVERAGE(E21:G21)),(H21-AVERAGE(D21:G21))))))</f>
        <v>-24</v>
      </c>
      <c r="L21" s="305">
        <f>IF(AND(D21=0,E21=0,F21=0,G21=0),"",IF(AND(D21=0,E21=0,F21=0),K21/G21,IF(AND(D21=0,E21=0),(K21/AVERAGE(F21:G21)),IF(D21=0,(K21/AVERAGE(E21:G21)),(K21/AVERAGE(D21:G21))))))</f>
        <v>-0.44444444444444442</v>
      </c>
      <c r="M21" s="301">
        <f>INDEX(GR!$A$1:$F$520,MATCH($B21,GR!$A:$A,0),2)</f>
        <v>30</v>
      </c>
      <c r="N21" s="301">
        <f>INDEX(GR!$A$1:$F$520,MATCH($B21,GR!$A:$A,0),3)</f>
        <v>18</v>
      </c>
      <c r="O21" s="301">
        <f>INDEX(GR!$A$1:$F$520,MATCH($B21,GR!$A:$A,0),4)</f>
        <v>14</v>
      </c>
      <c r="P21" s="301">
        <f>INDEX(GR!$A$1:$F$520,MATCH($B21,GR!$A:$A,0),5)</f>
        <v>14</v>
      </c>
      <c r="Q21" s="301">
        <f>INDEX(GR!$A$1:$F$520,MATCH($B21,GR!$A:$A,0),6)</f>
        <v>14</v>
      </c>
      <c r="R21" s="306">
        <f t="shared" ref="R21:R32" si="34">COUNTIF(M21:Q21,"&lt;10")</f>
        <v>0</v>
      </c>
      <c r="S21" s="307">
        <f t="shared" ref="S21:S32" si="35">IF(AND(M21=0,N21=0,O21=0,P21=0),Q21,IF(AND(M21=0,N21=0,O21=0),AVERAGE(P21:Q21),IF(AND(N21=0,M21=0),AVERAGE(O21:Q21),IF(M21=0,AVERAGE(N21:Q21),AVERAGE(M21:Q21)))))</f>
        <v>18</v>
      </c>
      <c r="T21" s="307">
        <f t="shared" ref="T21:T32" si="36">IF(AND(M21=0,N21=0,O21=0,P21=0),"",IF(AND(M21=0,N21=0,O21=0),Q21-P21,IF(AND(M21=0,N21=0),(Q21-AVERAGE(O21:P21)),IF(M21=0,(Q21-AVERAGE(N21:P21)),(Q21-AVERAGE(M21:P21))))))</f>
        <v>-5</v>
      </c>
      <c r="U21" s="308">
        <f>IF(AND(M21=0,N21=0,O21=0,P21=0),"",IF(AND(M21=0,N21=0,O21=0),T21/P21,IF(AND(M21=0,N21=0),(T21/AVERAGE(O21:P21)),IF(M21=0,(T21/AVERAGE(N21:P21)),(T21/AVERAGE(M21:P21))))))</f>
        <v>-0.26315789473684209</v>
      </c>
      <c r="V21" s="309">
        <f>INDEX(AE!$A$1:$K$501,MATCH($B21,AE!$A:$A,0),7)</f>
        <v>19</v>
      </c>
      <c r="W21" s="310">
        <f>INDEX(AE!$A$1:$K$501,MATCH($B21,AE!$A:$A,0),8)</f>
        <v>9</v>
      </c>
      <c r="X21" s="310">
        <f>INDEX(AE!$A$1:$K$501,MATCH($B21,AE!$A:$A,0),9)</f>
        <v>8</v>
      </c>
      <c r="Y21" s="310">
        <f>INDEX(AE!$A$1:$K$501,MATCH($B21,AE!$A:$A,0),10)</f>
        <v>11</v>
      </c>
      <c r="Z21" s="311">
        <f>INDEX(AE!$A$1:$K$501,MATCH($B21,AE!$A:$A,0),11)</f>
        <v>0</v>
      </c>
      <c r="AA21" s="312">
        <f t="shared" ref="AA21:AA32" si="37">COUNTIF(V21:Z21,"&lt;10")</f>
        <v>3</v>
      </c>
      <c r="AB21" s="307">
        <f t="shared" ref="AB21:AB32" si="38">IF(AND(V21=0,W21=0,X21=0,Y21=0),Z21,IF(AND(V21=0,W21=0,X21=0),AVERAGE(Y21:Z21),IF(AND(W21=0,V21=0),AVERAGE(X21:Z21),IF(V21=0,AVERAGE(W21:Z21),AVERAGE(V21:Z21)))))</f>
        <v>9.4</v>
      </c>
      <c r="AC21" s="307">
        <f t="shared" ref="AC21:AC32" si="39">IF(AND(V21=0,W21=0,X21=0,Y21=0),"",IF(AND(V21=0,W21=0,X21=0),Z21-Y21,IF(AND(V21=0,W21=0),(Z21-AVERAGE(X21:Y21)),IF(V21=0,(Z21-AVERAGE(W21:Y21)),(Z21-AVERAGE(V21:Y21))))))</f>
        <v>-11.75</v>
      </c>
      <c r="AD21" s="305">
        <f>IF(AND(V21=0,W21=0,X21=0,Y21=0),"",IF(AND(V21=0,W21=0,X21=0),AC21/Y21,IF(AND(V21=0,W21=0),(AC21/AVERAGE(X21:Y21)),IF(V21=0,(AC21/AVERAGE(W21:Y21)),(AC21/AVERAGE(V21:Y21))))))</f>
        <v>-1</v>
      </c>
      <c r="AE21" s="309">
        <f>INDEX(AE!$A$1:$K$501,MATCH($B21,AE!$A:$A,0),2)</f>
        <v>62</v>
      </c>
      <c r="AF21" s="310">
        <f>INDEX(AE!$A$1:$K$501,MATCH($B21,AE!$A:$A,0),3)</f>
        <v>49</v>
      </c>
      <c r="AG21" s="310">
        <f>INDEX(AE!$A$1:$K$501,MATCH($B21,AE!$A:$A,0),4)</f>
        <v>34</v>
      </c>
      <c r="AH21" s="310">
        <f>INDEX(AE!$A$1:$K$501,MATCH($B21,AE!$A:$A,0),5)</f>
        <v>38</v>
      </c>
      <c r="AI21" s="311">
        <f>INDEX(AE!$A$1:$K$501,MATCH($B21,AE!$A:$A,0),6)</f>
        <v>0</v>
      </c>
      <c r="AJ21" s="313">
        <f t="shared" ref="AJ21:AJ33" si="40">IF(AND(AE21=0,AF21=0,AG21=0,AH21=0),AI21,IF(AND(AE21=0,AF21=0,AG21=0),AVERAGE(AH21:AI21),IF(AND(AF21=0,AE21=0),AVERAGE(AG21:AI21),IF(AE21=0,AVERAGE(AF21:AI21),AVERAGE(AE21:AI21)))))</f>
        <v>36.6</v>
      </c>
      <c r="AK21" s="307">
        <f t="shared" ref="AK21:AK33" si="41">IF(AND(AE21=0,AF21=0,AG21=0,AH21=0),"",IF(AND(AE21=0,AF21=0,AG21=0),AI21-AH21,IF(AND(AE21=0,AF21=0),(AI21-AVERAGE(AG21:AH21)),IF(AE21=0,(AI21-AVERAGE(AF21:AH21)),(AI21-AVERAGE(AE21:AH21))))))</f>
        <v>-45.75</v>
      </c>
      <c r="AL21" s="305">
        <f>IF(AND(AE21=0,AF21=0,AG21=0,AH21=0),"",IF(AND(AE21=0,AF21=0,AG21=0),AK21/AH21,IF(AND(AE21=0,AF21=0),(AK21/AVERAGE(AG21:AH21)),IF(AE21=0,(AK21/AVERAGE(AF21:AH21)),(AK21/AVERAGE(AE21:AH21))))))</f>
        <v>-1</v>
      </c>
      <c r="AM21" s="314">
        <f t="shared" ref="AM21:AM33" si="42">IF(AJ21=0,"",AB21/AJ21)</f>
        <v>0.25683060109289618</v>
      </c>
      <c r="AN21" s="315" t="str">
        <f t="shared" ref="AN21:AN33" si="43">IF(AI21=0,"",Z21/AI21)</f>
        <v/>
      </c>
      <c r="AO21" s="63">
        <v>2.19</v>
      </c>
      <c r="AP21" s="37">
        <v>1.8</v>
      </c>
    </row>
    <row r="22" spans="1:42" s="381" customFormat="1">
      <c r="A22" s="19"/>
      <c r="B22" s="19"/>
      <c r="C22" s="373"/>
      <c r="D22" s="21"/>
      <c r="E22" s="22"/>
      <c r="F22" s="22"/>
      <c r="G22" s="22"/>
      <c r="H22" s="23"/>
      <c r="I22" s="24"/>
      <c r="J22" s="25"/>
      <c r="K22" s="25"/>
      <c r="L22" s="39"/>
      <c r="M22" s="22"/>
      <c r="N22" s="22"/>
      <c r="O22" s="22"/>
      <c r="P22" s="22"/>
      <c r="Q22" s="22"/>
      <c r="R22" s="374"/>
      <c r="S22" s="28"/>
      <c r="T22" s="28"/>
      <c r="U22" s="40"/>
      <c r="V22" s="375"/>
      <c r="W22" s="376"/>
      <c r="X22" s="376"/>
      <c r="Y22" s="376"/>
      <c r="Z22" s="377"/>
      <c r="AA22" s="376"/>
      <c r="AB22" s="28"/>
      <c r="AC22" s="28"/>
      <c r="AD22" s="39"/>
      <c r="AE22" s="375"/>
      <c r="AF22" s="376"/>
      <c r="AG22" s="376"/>
      <c r="AH22" s="376"/>
      <c r="AI22" s="377"/>
      <c r="AJ22" s="34"/>
      <c r="AK22" s="28"/>
      <c r="AL22" s="39"/>
      <c r="AM22" s="378"/>
      <c r="AN22" s="379"/>
      <c r="AO22" s="380"/>
      <c r="AP22" s="380"/>
    </row>
    <row r="23" spans="1:42" s="6" customFormat="1">
      <c r="A23" s="19" t="s">
        <v>44</v>
      </c>
      <c r="B23" s="19" t="s">
        <v>45</v>
      </c>
      <c r="C23" s="8"/>
      <c r="D23" s="21">
        <f>INDEX(PR!$A$1:$F$505,MATCH($B23,PR!$A:$A,0),2)</f>
        <v>41</v>
      </c>
      <c r="E23" s="22">
        <f>INDEX(PR!$A$1:$F$505,MATCH($B23,PR!$A:$A,0),3)</f>
        <v>46</v>
      </c>
      <c r="F23" s="22">
        <f>INDEX(PR!$A$1:$F$505,MATCH($B23,PR!$A:$A,0),4)</f>
        <v>32</v>
      </c>
      <c r="G23" s="22">
        <f>INDEX(PR!$A$1:$F$505,MATCH($B23,PR!$A:$A,0),5)</f>
        <v>33</v>
      </c>
      <c r="H23" s="23">
        <f>INDEX(PR!$A$1:$F$505,MATCH($B23,PR!$A:$A,0),6)</f>
        <v>31</v>
      </c>
      <c r="I23" s="98">
        <f t="shared" si="31"/>
        <v>3</v>
      </c>
      <c r="J23" s="25">
        <f t="shared" si="32"/>
        <v>36.6</v>
      </c>
      <c r="K23" s="25">
        <f t="shared" si="33"/>
        <v>-7</v>
      </c>
      <c r="L23" s="26">
        <f t="shared" ref="L23:L43" si="44">IF(AND(D23=0,E23=0,F23=0,G23=0),"",IF(AND(D23=0,E23=0,F23=0),K23/G23,IF(AND(D23=0,E23=0),(K23/AVERAGE(F23:G23)),IF(D23=0,(K23/AVERAGE(E23:G23)),(K23/AVERAGE(D23:G23))))))</f>
        <v>-0.18421052631578946</v>
      </c>
      <c r="M23" s="22">
        <f>INDEX(GR!$A$1:$F$520,MATCH($B23,GR!$A:$A,0),2)</f>
        <v>6</v>
      </c>
      <c r="N23" s="22">
        <f>INDEX(GR!$A$1:$F$520,MATCH($B23,GR!$A:$A,0),3)</f>
        <v>10</v>
      </c>
      <c r="O23" s="22">
        <f>INDEX(GR!$A$1:$F$520,MATCH($B23,GR!$A:$A,0),4)</f>
        <v>14</v>
      </c>
      <c r="P23" s="22">
        <f>INDEX(GR!$A$1:$F$520,MATCH($B23,GR!$A:$A,0),5)</f>
        <v>8</v>
      </c>
      <c r="Q23" s="22">
        <f>INDEX(GR!$A$1:$F$520,MATCH($B23,GR!$A:$A,0),6)</f>
        <v>10</v>
      </c>
      <c r="R23" s="417">
        <f t="shared" si="34"/>
        <v>2</v>
      </c>
      <c r="S23" s="28">
        <f t="shared" si="35"/>
        <v>9.6</v>
      </c>
      <c r="T23" s="28">
        <f t="shared" si="36"/>
        <v>0.5</v>
      </c>
      <c r="U23" s="40">
        <f t="shared" ref="U23:U44" si="45">IF(AND(M23=0,N23=0,O23=0,P23=0),"",IF(AND(M23=0,N23=0,O23=0),T23/P23,IF(AND(M23=0,N23=0),(T23/AVERAGE(O23:P23)),IF(M23=0,(T23/AVERAGE(N23:P23)),(T23/AVERAGE(M23:P23))))))</f>
        <v>5.2631578947368418E-2</v>
      </c>
      <c r="V23" s="30">
        <f>INDEX(AE!$A$1:$K$501,MATCH($B23,AE!$A:$A,0),7)</f>
        <v>14</v>
      </c>
      <c r="W23" s="31">
        <f>INDEX(AE!$A$1:$K$501,MATCH($B23,AE!$A:$A,0),8)</f>
        <v>13</v>
      </c>
      <c r="X23" s="31">
        <f>INDEX(AE!$A$1:$K$501,MATCH($B23,AE!$A:$A,0),9)</f>
        <v>7</v>
      </c>
      <c r="Y23" s="31">
        <f>INDEX(AE!$A$1:$K$501,MATCH($B23,AE!$A:$A,0),10)</f>
        <v>8</v>
      </c>
      <c r="Z23" s="32">
        <f>INDEX(AE!$A$1:$K$501,MATCH($B23,AE!$A:$A,0),11)</f>
        <v>6</v>
      </c>
      <c r="AA23" s="62">
        <f t="shared" si="37"/>
        <v>3</v>
      </c>
      <c r="AB23" s="28">
        <f t="shared" si="38"/>
        <v>9.6</v>
      </c>
      <c r="AC23" s="28">
        <f t="shared" si="39"/>
        <v>-4.5</v>
      </c>
      <c r="AD23" s="26">
        <f>IF(AND(V23=0,W23=0,X23=0,Y23=0),"",IF(AND(V23=0,W23=0,X23=0),AC23/Y23,IF(AND(V23=0,W23=0),(AC23/AVERAGE(X23:Y23)),IF(V23=0,(AC23/AVERAGE(W23:Y23)),(AC23/AVERAGE(V23:Y23))))))</f>
        <v>-0.42857142857142855</v>
      </c>
      <c r="AE23" s="30">
        <f>INDEX(AE!$A$1:$K$501,MATCH($B23,AE!$A:$A,0),2)</f>
        <v>52</v>
      </c>
      <c r="AF23" s="31">
        <f>INDEX(AE!$A$1:$K$501,MATCH($B23,AE!$A:$A,0),3)</f>
        <v>37</v>
      </c>
      <c r="AG23" s="31">
        <f>INDEX(AE!$A$1:$K$501,MATCH($B23,AE!$A:$A,0),4)</f>
        <v>34</v>
      </c>
      <c r="AH23" s="31">
        <f>INDEX(AE!$A$1:$K$501,MATCH($B23,AE!$A:$A,0),5)</f>
        <v>34</v>
      </c>
      <c r="AI23" s="32">
        <f>INDEX(AE!$A$1:$K$501,MATCH($B23,AE!$A:$A,0),6)</f>
        <v>25</v>
      </c>
      <c r="AJ23" s="34">
        <f t="shared" si="40"/>
        <v>36.4</v>
      </c>
      <c r="AK23" s="28">
        <f t="shared" si="41"/>
        <v>-14.25</v>
      </c>
      <c r="AL23" s="410">
        <f t="shared" ref="AL23:AL43" si="46">IF(AND(AE23=0,AF23=0,AG23=0,AH23=0),"",IF(AND(AE23=0,AF23=0,AG23=0),AK23/AH23,IF(AND(AE23=0,AF23=0),(AK23/AVERAGE(AG23:AH23)),IF(AE23=0,(AK23/AVERAGE(AF23:AH23)),(AK23/AVERAGE(AE23:AH23))))))</f>
        <v>-0.36305732484076431</v>
      </c>
      <c r="AM23" s="35">
        <f t="shared" si="42"/>
        <v>0.26373626373626374</v>
      </c>
      <c r="AN23" s="41">
        <f t="shared" si="43"/>
        <v>0.24</v>
      </c>
      <c r="AO23" s="38">
        <v>3.47</v>
      </c>
      <c r="AP23" s="63">
        <v>2.77</v>
      </c>
    </row>
    <row r="24" spans="1:42" s="6" customFormat="1">
      <c r="A24" s="99" t="s">
        <v>753</v>
      </c>
      <c r="B24" s="99" t="s">
        <v>46</v>
      </c>
      <c r="C24" s="100" t="s">
        <v>47</v>
      </c>
      <c r="D24" s="101">
        <f>INDEX(PR!$A$1:$F$505,MATCH($B24,PR!$A:$A,0),2)</f>
        <v>0</v>
      </c>
      <c r="E24" s="102">
        <f>INDEX(PR!$A$1:$F$505,MATCH($B24,PR!$A:$A,0),3)</f>
        <v>2</v>
      </c>
      <c r="F24" s="102">
        <f>INDEX(PR!$A$1:$F$505,MATCH($B24,PR!$A:$A,0),4)</f>
        <v>38</v>
      </c>
      <c r="G24" s="102">
        <f>INDEX(PR!$A$1:$F$505,MATCH($B24,PR!$A:$A,0),5)</f>
        <v>41</v>
      </c>
      <c r="H24" s="102">
        <f>INDEX(PR!$A$1:$F$505,MATCH($B24,PR!$A:$A,0),6)</f>
        <v>10</v>
      </c>
      <c r="I24" s="103">
        <f t="shared" si="31"/>
        <v>4</v>
      </c>
      <c r="J24" s="104">
        <f t="shared" si="32"/>
        <v>22.75</v>
      </c>
      <c r="K24" s="104">
        <f t="shared" si="33"/>
        <v>-17</v>
      </c>
      <c r="L24" s="105">
        <f t="shared" si="44"/>
        <v>-0.62962962962962965</v>
      </c>
      <c r="M24" s="102">
        <f>INDEX(GR!$A$1:$F$520,MATCH($B24,GR!$A:$A,0),2)</f>
        <v>0</v>
      </c>
      <c r="N24" s="102">
        <f>INDEX(GR!$A$1:$F$520,MATCH($B24,GR!$A:$A,0),3)</f>
        <v>0</v>
      </c>
      <c r="O24" s="102">
        <f>INDEX(GR!$A$1:$F$520,MATCH($B24,GR!$A:$A,0),4)</f>
        <v>0</v>
      </c>
      <c r="P24" s="102">
        <f>INDEX(GR!$A$1:$F$520,MATCH($B24,GR!$A:$A,0),5)</f>
        <v>3</v>
      </c>
      <c r="Q24" s="102">
        <f>INDEX(GR!$A$1:$F$520,MATCH($B24,GR!$A:$A,0),6)</f>
        <v>18</v>
      </c>
      <c r="R24" s="106">
        <f t="shared" si="34"/>
        <v>4</v>
      </c>
      <c r="S24" s="107">
        <f t="shared" si="35"/>
        <v>10.5</v>
      </c>
      <c r="T24" s="107">
        <f t="shared" si="36"/>
        <v>15</v>
      </c>
      <c r="U24" s="108">
        <f t="shared" si="45"/>
        <v>5</v>
      </c>
      <c r="V24" s="109">
        <f>INDEX(AE!$A$1:$K$501,MATCH($B24,AE!$A:$A,0),7)</f>
        <v>0</v>
      </c>
      <c r="W24" s="110">
        <f>INDEX(AE!$A$1:$K$501,MATCH($B24,AE!$A:$A,0),8)</f>
        <v>2</v>
      </c>
      <c r="X24" s="110">
        <f>INDEX(AE!$A$1:$K$501,MATCH($B24,AE!$A:$A,0),9)</f>
        <v>20</v>
      </c>
      <c r="Y24" s="110">
        <f>INDEX(AE!$A$1:$K$501,MATCH($B24,AE!$A:$A,0),10)</f>
        <v>10</v>
      </c>
      <c r="Z24" s="111">
        <f>INDEX(AE!$A$1:$K$501,MATCH($B24,AE!$A:$A,0),11)</f>
        <v>0</v>
      </c>
      <c r="AA24" s="110">
        <f t="shared" si="37"/>
        <v>3</v>
      </c>
      <c r="AB24" s="107">
        <f t="shared" si="38"/>
        <v>8</v>
      </c>
      <c r="AC24" s="107">
        <f t="shared" si="39"/>
        <v>-10.666666666666666</v>
      </c>
      <c r="AD24" s="105">
        <f>IF(AND(V24=0,W24=0,X24=0,Y24=0),"",IF(AND(V24=0,W24=0,X24=0),AC24/Y24,IF(AND(V24=0,W24=0),(AC24/AVERAGE(X24:Y24)),IF(V24=0,(AC24/AVERAGE(W24:Y24)),(AC24/AVERAGE(V24:Y24))))))</f>
        <v>-1</v>
      </c>
      <c r="AE24" s="109">
        <f>INDEX(AE!$A$1:$K$501,MATCH($B24,AE!$A:$A,0),2)</f>
        <v>0</v>
      </c>
      <c r="AF24" s="110">
        <f>INDEX(AE!$A$1:$K$501,MATCH($B24,AE!$A:$A,0),3)</f>
        <v>5</v>
      </c>
      <c r="AG24" s="110">
        <f>INDEX(AE!$A$1:$K$501,MATCH($B24,AE!$A:$A,0),4)</f>
        <v>30</v>
      </c>
      <c r="AH24" s="110">
        <f>INDEX(AE!$A$1:$K$501,MATCH($B24,AE!$A:$A,0),5)</f>
        <v>20</v>
      </c>
      <c r="AI24" s="111">
        <f>INDEX(AE!$A$1:$K$501,MATCH($B24,AE!$A:$A,0),6)</f>
        <v>0</v>
      </c>
      <c r="AJ24" s="112">
        <f t="shared" si="40"/>
        <v>13.75</v>
      </c>
      <c r="AK24" s="107">
        <f t="shared" si="41"/>
        <v>-18.333333333333332</v>
      </c>
      <c r="AL24" s="105">
        <f t="shared" si="46"/>
        <v>-1</v>
      </c>
      <c r="AM24" s="113">
        <f t="shared" si="42"/>
        <v>0.58181818181818179</v>
      </c>
      <c r="AN24" s="114" t="str">
        <f t="shared" si="43"/>
        <v/>
      </c>
      <c r="AO24" s="38">
        <v>3.47</v>
      </c>
      <c r="AP24" s="63">
        <v>2.77</v>
      </c>
    </row>
    <row r="25" spans="1:42" s="6" customFormat="1">
      <c r="A25" s="297" t="s">
        <v>746</v>
      </c>
      <c r="B25" s="19"/>
      <c r="C25" s="8"/>
      <c r="D25" s="21">
        <f>D23+D24</f>
        <v>41</v>
      </c>
      <c r="E25" s="22">
        <f t="shared" ref="E25:H25" si="47">E23+E24</f>
        <v>48</v>
      </c>
      <c r="F25" s="22">
        <f t="shared" si="47"/>
        <v>70</v>
      </c>
      <c r="G25" s="22">
        <f t="shared" si="47"/>
        <v>74</v>
      </c>
      <c r="H25" s="23">
        <f t="shared" si="47"/>
        <v>41</v>
      </c>
      <c r="I25" s="24">
        <f t="shared" ref="I25" si="48">COUNTIF(D25:H25,"&lt;40")</f>
        <v>0</v>
      </c>
      <c r="J25" s="25">
        <f t="shared" ref="J25" si="49">IF(AND(D25=0,E25=0,F25=0,G25=0),H25,IF(AND(D25=0,E25=0,F25=0),AVERAGE(G25:H25),IF(AND(E25=0,D25=0),AVERAGE(F25:H25),IF(D25=0,AVERAGE(E25:H25),AVERAGE(D25:H25)))))</f>
        <v>54.8</v>
      </c>
      <c r="K25" s="25">
        <f t="shared" ref="K25" si="50">IF(AND(D25=0,E25=0,F25=0,G25=0),"",IF(AND(D25=0,E25=0,F25=0),H25-G25,IF(AND(D25=0,E25=0),(H25-AVERAGE(F25:G25)),IF(D25=0,(H25-AVERAGE(E25:G25)),(H25-AVERAGE(D25:G25))))))</f>
        <v>-17.25</v>
      </c>
      <c r="L25" s="413">
        <f t="shared" ref="L25" si="51">IF(AND(D25=0,E25=0,F25=0,G25=0),"",IF(AND(D25=0,E25=0,F25=0),K25/G25,IF(AND(D25=0,E25=0),(K25/AVERAGE(F25:G25)),IF(D25=0,(K25/AVERAGE(E25:G25)),(K25/AVERAGE(D25:G25))))))</f>
        <v>-0.29613733905579398</v>
      </c>
      <c r="M25" s="21">
        <f>M23+M24</f>
        <v>6</v>
      </c>
      <c r="N25" s="22">
        <f t="shared" ref="N25:Q25" si="52">N23+N24</f>
        <v>10</v>
      </c>
      <c r="O25" s="22">
        <f t="shared" si="52"/>
        <v>14</v>
      </c>
      <c r="P25" s="22">
        <f t="shared" si="52"/>
        <v>11</v>
      </c>
      <c r="Q25" s="23">
        <f t="shared" si="52"/>
        <v>28</v>
      </c>
      <c r="R25" s="418">
        <f t="shared" ref="R25" si="53">COUNTIF(M25:Q25,"&lt;40")</f>
        <v>5</v>
      </c>
      <c r="S25" s="25">
        <f t="shared" si="35"/>
        <v>13.8</v>
      </c>
      <c r="T25" s="25">
        <f t="shared" si="36"/>
        <v>17.75</v>
      </c>
      <c r="U25" s="39">
        <f t="shared" si="45"/>
        <v>1.7317073170731707</v>
      </c>
      <c r="V25" s="30"/>
      <c r="W25" s="31"/>
      <c r="X25" s="31"/>
      <c r="Y25" s="31"/>
      <c r="Z25" s="32"/>
      <c r="AA25" s="31"/>
      <c r="AB25" s="28"/>
      <c r="AC25" s="28"/>
      <c r="AD25" s="39"/>
      <c r="AE25" s="30"/>
      <c r="AF25" s="31"/>
      <c r="AG25" s="31"/>
      <c r="AH25" s="31"/>
      <c r="AI25" s="32"/>
      <c r="AJ25" s="34"/>
      <c r="AK25" s="28"/>
      <c r="AL25" s="39"/>
      <c r="AM25" s="35"/>
      <c r="AN25" s="41"/>
      <c r="AO25" s="42"/>
      <c r="AP25" s="42"/>
    </row>
    <row r="26" spans="1:42" s="6" customFormat="1">
      <c r="A26" s="19"/>
      <c r="B26" s="19"/>
      <c r="C26" s="8"/>
      <c r="D26" s="21"/>
      <c r="E26" s="22"/>
      <c r="F26" s="22"/>
      <c r="G26" s="22"/>
      <c r="H26" s="22"/>
      <c r="I26" s="24"/>
      <c r="J26" s="25"/>
      <c r="K26" s="25"/>
      <c r="L26" s="39"/>
      <c r="M26" s="22"/>
      <c r="N26" s="22"/>
      <c r="O26" s="22"/>
      <c r="P26" s="22"/>
      <c r="Q26" s="22"/>
      <c r="R26" s="27"/>
      <c r="S26" s="28"/>
      <c r="T26" s="28"/>
      <c r="U26" s="40"/>
      <c r="V26" s="30"/>
      <c r="W26" s="31"/>
      <c r="X26" s="31"/>
      <c r="Y26" s="31"/>
      <c r="Z26" s="32"/>
      <c r="AA26" s="31"/>
      <c r="AB26" s="28"/>
      <c r="AC26" s="28"/>
      <c r="AD26" s="39"/>
      <c r="AE26" s="30"/>
      <c r="AF26" s="31"/>
      <c r="AG26" s="31"/>
      <c r="AH26" s="31"/>
      <c r="AI26" s="32"/>
      <c r="AJ26" s="34"/>
      <c r="AK26" s="28"/>
      <c r="AL26" s="39"/>
      <c r="AM26" s="35"/>
      <c r="AN26" s="41"/>
      <c r="AO26" s="42"/>
      <c r="AP26" s="42"/>
    </row>
    <row r="27" spans="1:42" s="6" customFormat="1">
      <c r="A27" s="298" t="s">
        <v>739</v>
      </c>
      <c r="B27" s="298" t="s">
        <v>731</v>
      </c>
      <c r="C27" s="299" t="s">
        <v>24</v>
      </c>
      <c r="D27" s="300">
        <f>INDEX(PR!$A$1:$F$505,MATCH($B27,PR!$A:$A,0),2)</f>
        <v>0</v>
      </c>
      <c r="E27" s="301">
        <f>INDEX(PR!$A$1:$F$505,MATCH($B27,PR!$A:$A,0),3)</f>
        <v>1</v>
      </c>
      <c r="F27" s="301">
        <f>INDEX(PR!$A$1:$F$505,MATCH($B27,PR!$A:$A,0),4)</f>
        <v>0</v>
      </c>
      <c r="G27" s="301">
        <f>INDEX(PR!$A$1:$F$505,MATCH($B27,PR!$A:$A,0),5)</f>
        <v>0</v>
      </c>
      <c r="H27" s="302">
        <f>INDEX(PR!$A$1:$F$505,MATCH($B27,PR!$A:$A,0),6)</f>
        <v>0</v>
      </c>
      <c r="I27" s="303">
        <f t="shared" ref="I27" si="54">COUNTIF(D27:H27,"&lt;40")</f>
        <v>5</v>
      </c>
      <c r="J27" s="304">
        <f t="shared" ref="J27" si="55">IF(AND(D27=0,E27=0,F27=0,G27=0),H27,IF(AND(D27=0,E27=0,F27=0),AVERAGE(G27:H27),IF(AND(E27=0,D27=0),AVERAGE(F27:H27),IF(D27=0,AVERAGE(E27:H27),AVERAGE(D27:H27)))))</f>
        <v>0.25</v>
      </c>
      <c r="K27" s="304">
        <f t="shared" ref="K27" si="56">IF(AND(D27=0,E27=0,F27=0,G27=0),"",IF(AND(D27=0,E27=0,F27=0),H27-G27,IF(AND(D27=0,E27=0),(H27-AVERAGE(F27:G27)),IF(D27=0,(H27-AVERAGE(E27:G27)),(H27-AVERAGE(D27:G27))))))</f>
        <v>-0.33333333333333331</v>
      </c>
      <c r="L27" s="305">
        <f>IF(AND(D27=0,E27=0,F27=0,G27=0),"",IF(AND(D27=0,E27=0,F27=0),K27/G27,IF(AND(D27=0,E27=0),(K27/AVERAGE(F27:G27)),IF(D27=0,(K27/AVERAGE(E27:G27)),(K27/AVERAGE(D27:G27))))))</f>
        <v>-1</v>
      </c>
      <c r="M27" s="301">
        <f>INDEX(GR!$A$1:$F$520,MATCH($B27,GR!$A:$A,0),2)</f>
        <v>0</v>
      </c>
      <c r="N27" s="301">
        <f>INDEX(GR!$A$1:$F$520,MATCH($B27,GR!$A:$A,0),3)</f>
        <v>0</v>
      </c>
      <c r="O27" s="301">
        <f>INDEX(GR!$A$1:$F$520,MATCH($B27,GR!$A:$A,0),4)</f>
        <v>0</v>
      </c>
      <c r="P27" s="301">
        <f>INDEX(GR!$A$1:$F$520,MATCH($B27,GR!$A:$A,0),5)</f>
        <v>0</v>
      </c>
      <c r="Q27" s="301">
        <f>INDEX(GR!$A$1:$F$520,MATCH($B27,GR!$A:$A,0),6)</f>
        <v>0</v>
      </c>
      <c r="R27" s="306">
        <f t="shared" ref="R27" si="57">COUNTIF(M27:Q27,"&lt;10")</f>
        <v>5</v>
      </c>
      <c r="S27" s="307">
        <f t="shared" ref="S27" si="58">IF(AND(M27=0,N27=0,O27=0,P27=0),Q27,IF(AND(M27=0,N27=0,O27=0),AVERAGE(P27:Q27),IF(AND(N27=0,M27=0),AVERAGE(O27:Q27),IF(M27=0,AVERAGE(N27:Q27),AVERAGE(M27:Q27)))))</f>
        <v>0</v>
      </c>
      <c r="T27" s="307" t="str">
        <f t="shared" ref="T27" si="59">IF(AND(M27=0,N27=0,O27=0,P27=0),"",IF(AND(M27=0,N27=0,O27=0),Q27-P27,IF(AND(M27=0,N27=0),(Q27-AVERAGE(O27:P27)),IF(M27=0,(Q27-AVERAGE(N27:P27)),(Q27-AVERAGE(M27:P27))))))</f>
        <v/>
      </c>
      <c r="U27" s="308" t="str">
        <f t="shared" ref="U27" si="60">IF(AND(M27=0,N27=0,O27=0,P27=0),"",IF(AND(M27=0,N27=0,O27=0),T27/P27,IF(AND(M27=0,N27=0),(T27/AVERAGE(O27:P27)),IF(M27=0,(T27/AVERAGE(N27:P27)),(T27/AVERAGE(M27:P27))))))</f>
        <v/>
      </c>
      <c r="V27" s="309"/>
      <c r="W27" s="310"/>
      <c r="X27" s="310"/>
      <c r="Y27" s="310"/>
      <c r="Z27" s="311"/>
      <c r="AA27" s="310"/>
      <c r="AB27" s="307"/>
      <c r="AC27" s="307"/>
      <c r="AD27" s="316"/>
      <c r="AE27" s="309"/>
      <c r="AF27" s="310"/>
      <c r="AG27" s="310"/>
      <c r="AH27" s="310"/>
      <c r="AI27" s="311"/>
      <c r="AJ27" s="313"/>
      <c r="AK27" s="307"/>
      <c r="AL27" s="316"/>
      <c r="AM27" s="314"/>
      <c r="AN27" s="315"/>
      <c r="AO27" s="42"/>
      <c r="AP27" s="42"/>
    </row>
    <row r="28" spans="1:42" s="6" customFormat="1">
      <c r="A28" s="298" t="s">
        <v>48</v>
      </c>
      <c r="B28" s="298" t="s">
        <v>49</v>
      </c>
      <c r="C28" s="299" t="s">
        <v>24</v>
      </c>
      <c r="D28" s="300">
        <f>INDEX(PR!$A$1:$F$505,MATCH($B28,PR!$A:$A,0),2)</f>
        <v>47</v>
      </c>
      <c r="E28" s="301">
        <f>INDEX(PR!$A$1:$F$505,MATCH($B28,PR!$A:$A,0),3)</f>
        <v>37</v>
      </c>
      <c r="F28" s="301">
        <f>INDEX(PR!$A$1:$F$505,MATCH($B28,PR!$A:$A,0),4)</f>
        <v>26</v>
      </c>
      <c r="G28" s="301">
        <f>INDEX(PR!$A$1:$F$505,MATCH($B28,PR!$A:$A,0),5)</f>
        <v>19</v>
      </c>
      <c r="H28" s="301">
        <f>INDEX(PR!$A$1:$F$505,MATCH($B28,PR!$A:$A,0),6)</f>
        <v>6</v>
      </c>
      <c r="I28" s="317">
        <f t="shared" si="31"/>
        <v>4</v>
      </c>
      <c r="J28" s="304">
        <f t="shared" si="32"/>
        <v>27</v>
      </c>
      <c r="K28" s="304">
        <f t="shared" si="33"/>
        <v>-26.25</v>
      </c>
      <c r="L28" s="305">
        <f t="shared" si="44"/>
        <v>-0.81395348837209303</v>
      </c>
      <c r="M28" s="301">
        <f>INDEX(GR!$A$1:$F$520,MATCH($B28,GR!$A:$A,0),2)</f>
        <v>9</v>
      </c>
      <c r="N28" s="301">
        <f>INDEX(GR!$A$1:$F$520,MATCH($B28,GR!$A:$A,0),3)</f>
        <v>8</v>
      </c>
      <c r="O28" s="301">
        <f>INDEX(GR!$A$1:$F$520,MATCH($B28,GR!$A:$A,0),4)</f>
        <v>11</v>
      </c>
      <c r="P28" s="301">
        <f>INDEX(GR!$A$1:$F$520,MATCH($B28,GR!$A:$A,0),5)</f>
        <v>5</v>
      </c>
      <c r="Q28" s="301">
        <f>INDEX(GR!$A$1:$F$520,MATCH($B28,GR!$A:$A,0),6)</f>
        <v>9</v>
      </c>
      <c r="R28" s="318">
        <f t="shared" si="34"/>
        <v>4</v>
      </c>
      <c r="S28" s="307">
        <f t="shared" si="35"/>
        <v>8.4</v>
      </c>
      <c r="T28" s="307">
        <f t="shared" si="36"/>
        <v>0.75</v>
      </c>
      <c r="U28" s="308">
        <f t="shared" si="45"/>
        <v>9.0909090909090912E-2</v>
      </c>
      <c r="V28" s="309">
        <f>INDEX(AE!$A$1:$K$501,MATCH($B28,AE!$A:$A,0),7)</f>
        <v>14</v>
      </c>
      <c r="W28" s="310">
        <f>INDEX(AE!$A$1:$K$501,MATCH($B28,AE!$A:$A,0),8)</f>
        <v>7</v>
      </c>
      <c r="X28" s="310">
        <f>INDEX(AE!$A$1:$K$501,MATCH($B28,AE!$A:$A,0),9)</f>
        <v>3</v>
      </c>
      <c r="Y28" s="310">
        <f>INDEX(AE!$A$1:$K$501,MATCH($B28,AE!$A:$A,0),10)</f>
        <v>4</v>
      </c>
      <c r="Z28" s="311">
        <f>INDEX(AE!$A$1:$K$501,MATCH($B28,AE!$A:$A,0),11)</f>
        <v>0</v>
      </c>
      <c r="AA28" s="312">
        <f t="shared" si="37"/>
        <v>4</v>
      </c>
      <c r="AB28" s="307">
        <f t="shared" si="38"/>
        <v>5.6</v>
      </c>
      <c r="AC28" s="307">
        <f t="shared" si="39"/>
        <v>-7</v>
      </c>
      <c r="AD28" s="305">
        <f t="shared" ref="AD28:AD44" si="61">IF(AND(V28=0,W28=0,X28=0,Y28=0),"",IF(AND(V28=0,W28=0,X28=0),AC28/Y28,IF(AND(V28=0,W28=0),(AC28/AVERAGE(X28:Y28)),IF(V28=0,(AC28/AVERAGE(W28:Y28)),(AC28/AVERAGE(V28:Y28))))))</f>
        <v>-1</v>
      </c>
      <c r="AE28" s="309">
        <f>INDEX(AE!$A$1:$K$501,MATCH($B28,AE!$A:$A,0),2)</f>
        <v>65</v>
      </c>
      <c r="AF28" s="310">
        <f>INDEX(AE!$A$1:$K$501,MATCH($B28,AE!$A:$A,0),3)</f>
        <v>41</v>
      </c>
      <c r="AG28" s="310">
        <f>INDEX(AE!$A$1:$K$501,MATCH($B28,AE!$A:$A,0),4)</f>
        <v>27</v>
      </c>
      <c r="AH28" s="310">
        <f>INDEX(AE!$A$1:$K$501,MATCH($B28,AE!$A:$A,0),5)</f>
        <v>26</v>
      </c>
      <c r="AI28" s="311">
        <f>INDEX(AE!$A$1:$K$501,MATCH($B28,AE!$A:$A,0),6)</f>
        <v>0</v>
      </c>
      <c r="AJ28" s="313">
        <f t="shared" si="40"/>
        <v>31.8</v>
      </c>
      <c r="AK28" s="307">
        <f t="shared" si="41"/>
        <v>-39.75</v>
      </c>
      <c r="AL28" s="305">
        <f t="shared" si="46"/>
        <v>-1</v>
      </c>
      <c r="AM28" s="319">
        <f t="shared" si="42"/>
        <v>0.1761006289308176</v>
      </c>
      <c r="AN28" s="320" t="str">
        <f t="shared" si="43"/>
        <v/>
      </c>
      <c r="AO28" s="63">
        <v>2.19</v>
      </c>
      <c r="AP28" s="37">
        <v>1.8</v>
      </c>
    </row>
    <row r="29" spans="1:42" s="6" customFormat="1">
      <c r="A29" s="298" t="s">
        <v>50</v>
      </c>
      <c r="B29" s="298" t="s">
        <v>51</v>
      </c>
      <c r="C29" s="299" t="s">
        <v>24</v>
      </c>
      <c r="D29" s="300">
        <f>INDEX(PR!$A$1:$F$505,MATCH($B29,PR!$A:$A,0),2)</f>
        <v>229</v>
      </c>
      <c r="E29" s="301">
        <f>INDEX(PR!$A$1:$F$505,MATCH($B29,PR!$A:$A,0),3)</f>
        <v>175</v>
      </c>
      <c r="F29" s="301">
        <f>INDEX(PR!$A$1:$F$505,MATCH($B29,PR!$A:$A,0),4)</f>
        <v>122</v>
      </c>
      <c r="G29" s="301">
        <f>INDEX(PR!$A$1:$F$505,MATCH($B29,PR!$A:$A,0),5)</f>
        <v>105</v>
      </c>
      <c r="H29" s="301">
        <f>INDEX(PR!$A$1:$F$505,MATCH($B29,PR!$A:$A,0),6)</f>
        <v>67</v>
      </c>
      <c r="I29" s="303">
        <f t="shared" si="31"/>
        <v>0</v>
      </c>
      <c r="J29" s="304">
        <f t="shared" si="32"/>
        <v>139.6</v>
      </c>
      <c r="K29" s="304">
        <f t="shared" si="33"/>
        <v>-90.75</v>
      </c>
      <c r="L29" s="305">
        <f t="shared" si="44"/>
        <v>-0.57527733755942945</v>
      </c>
      <c r="M29" s="301">
        <f>INDEX(GR!$A$1:$F$520,MATCH($B29,GR!$A:$A,0),2)</f>
        <v>62</v>
      </c>
      <c r="N29" s="301">
        <f>INDEX(GR!$A$1:$F$520,MATCH($B29,GR!$A:$A,0),3)</f>
        <v>62</v>
      </c>
      <c r="O29" s="301">
        <f>INDEX(GR!$A$1:$F$520,MATCH($B29,GR!$A:$A,0),4)</f>
        <v>53</v>
      </c>
      <c r="P29" s="301">
        <f>INDEX(GR!$A$1:$F$520,MATCH($B29,GR!$A:$A,0),5)</f>
        <v>48</v>
      </c>
      <c r="Q29" s="301">
        <f>INDEX(GR!$A$1:$F$520,MATCH($B29,GR!$A:$A,0),6)</f>
        <v>31</v>
      </c>
      <c r="R29" s="306">
        <f t="shared" si="34"/>
        <v>0</v>
      </c>
      <c r="S29" s="307">
        <f t="shared" si="35"/>
        <v>51.2</v>
      </c>
      <c r="T29" s="307">
        <f t="shared" si="36"/>
        <v>-25.25</v>
      </c>
      <c r="U29" s="308">
        <f t="shared" si="45"/>
        <v>-0.44888888888888889</v>
      </c>
      <c r="V29" s="309">
        <f>INDEX(AE!$A$1:$K$501,MATCH($B29,AE!$A:$A,0),7)</f>
        <v>44</v>
      </c>
      <c r="W29" s="310">
        <f>INDEX(AE!$A$1:$K$501,MATCH($B29,AE!$A:$A,0),8)</f>
        <v>34</v>
      </c>
      <c r="X29" s="310">
        <f>INDEX(AE!$A$1:$K$501,MATCH($B29,AE!$A:$A,0),9)</f>
        <v>20</v>
      </c>
      <c r="Y29" s="310">
        <f>INDEX(AE!$A$1:$K$501,MATCH($B29,AE!$A:$A,0),10)</f>
        <v>24</v>
      </c>
      <c r="Z29" s="311">
        <f>INDEX(AE!$A$1:$K$501,MATCH($B29,AE!$A:$A,0),11)</f>
        <v>0</v>
      </c>
      <c r="AA29" s="310">
        <f t="shared" si="37"/>
        <v>1</v>
      </c>
      <c r="AB29" s="307">
        <f t="shared" si="38"/>
        <v>24.4</v>
      </c>
      <c r="AC29" s="307">
        <f t="shared" si="39"/>
        <v>-30.5</v>
      </c>
      <c r="AD29" s="305">
        <f t="shared" si="61"/>
        <v>-1</v>
      </c>
      <c r="AE29" s="309">
        <f>INDEX(AE!$A$1:$K$501,MATCH($B29,AE!$A:$A,0),2)</f>
        <v>151</v>
      </c>
      <c r="AF29" s="310">
        <f>INDEX(AE!$A$1:$K$501,MATCH($B29,AE!$A:$A,0),3)</f>
        <v>120</v>
      </c>
      <c r="AG29" s="310">
        <f>INDEX(AE!$A$1:$K$501,MATCH($B29,AE!$A:$A,0),4)</f>
        <v>85</v>
      </c>
      <c r="AH29" s="310">
        <f>INDEX(AE!$A$1:$K$501,MATCH($B29,AE!$A:$A,0),5)</f>
        <v>98</v>
      </c>
      <c r="AI29" s="311">
        <f>INDEX(AE!$A$1:$K$501,MATCH($B29,AE!$A:$A,0),6)</f>
        <v>0</v>
      </c>
      <c r="AJ29" s="313">
        <f t="shared" si="40"/>
        <v>90.8</v>
      </c>
      <c r="AK29" s="307">
        <f t="shared" si="41"/>
        <v>-113.5</v>
      </c>
      <c r="AL29" s="305">
        <f t="shared" si="46"/>
        <v>-1</v>
      </c>
      <c r="AM29" s="314">
        <f t="shared" si="42"/>
        <v>0.2687224669603524</v>
      </c>
      <c r="AN29" s="315" t="str">
        <f t="shared" si="43"/>
        <v/>
      </c>
      <c r="AO29" s="38">
        <v>3.52</v>
      </c>
      <c r="AP29" s="63">
        <v>2.54</v>
      </c>
    </row>
    <row r="30" spans="1:42" s="6" customFormat="1">
      <c r="A30" s="43" t="s">
        <v>52</v>
      </c>
      <c r="B30" s="43" t="s">
        <v>53</v>
      </c>
      <c r="C30" s="299" t="s">
        <v>24</v>
      </c>
      <c r="D30" s="45">
        <f>INDEX(PR!$A$1:$F$505,MATCH($B30,PR!$A:$A,0),2)</f>
        <v>46</v>
      </c>
      <c r="E30" s="46">
        <f>INDEX(PR!$A$1:$F$505,MATCH($B30,PR!$A:$A,0),3)</f>
        <v>35</v>
      </c>
      <c r="F30" s="46">
        <f>INDEX(PR!$A$1:$F$505,MATCH($B30,PR!$A:$A,0),4)</f>
        <v>29</v>
      </c>
      <c r="G30" s="46">
        <f>INDEX(PR!$A$1:$F$505,MATCH($B30,PR!$A:$A,0),5)</f>
        <v>17</v>
      </c>
      <c r="H30" s="46">
        <f>INDEX(PR!$A$1:$F$505,MATCH($B30,PR!$A:$A,0),6)</f>
        <v>5</v>
      </c>
      <c r="I30" s="48">
        <f t="shared" si="31"/>
        <v>4</v>
      </c>
      <c r="J30" s="49">
        <f t="shared" si="32"/>
        <v>26.4</v>
      </c>
      <c r="K30" s="49">
        <f t="shared" si="33"/>
        <v>-26.75</v>
      </c>
      <c r="L30" s="50">
        <f t="shared" si="44"/>
        <v>-0.84251968503937003</v>
      </c>
      <c r="M30" s="46">
        <f>INDEX(GR!$A$1:$F$520,MATCH($B30,GR!$A:$A,0),2)</f>
        <v>11</v>
      </c>
      <c r="N30" s="46">
        <f>INDEX(GR!$A$1:$F$520,MATCH($B30,GR!$A:$A,0),3)</f>
        <v>14</v>
      </c>
      <c r="O30" s="46">
        <f>INDEX(GR!$A$1:$F$520,MATCH($B30,GR!$A:$A,0),4)</f>
        <v>10</v>
      </c>
      <c r="P30" s="46">
        <f>INDEX(GR!$A$1:$F$520,MATCH($B30,GR!$A:$A,0),5)</f>
        <v>4</v>
      </c>
      <c r="Q30" s="46">
        <f>INDEX(GR!$A$1:$F$520,MATCH($B30,GR!$A:$A,0),6)</f>
        <v>14</v>
      </c>
      <c r="R30" s="51">
        <f t="shared" si="34"/>
        <v>1</v>
      </c>
      <c r="S30" s="52">
        <f t="shared" si="35"/>
        <v>10.6</v>
      </c>
      <c r="T30" s="52">
        <f t="shared" si="36"/>
        <v>4.25</v>
      </c>
      <c r="U30" s="53">
        <f t="shared" si="45"/>
        <v>0.4358974358974359</v>
      </c>
      <c r="V30" s="54">
        <f>INDEX(AE!$A$1:$K$501,MATCH($B30,AE!$A:$A,0),7)</f>
        <v>14</v>
      </c>
      <c r="W30" s="55">
        <f>INDEX(AE!$A$1:$K$501,MATCH($B30,AE!$A:$A,0),8)</f>
        <v>10</v>
      </c>
      <c r="X30" s="55">
        <f>INDEX(AE!$A$1:$K$501,MATCH($B30,AE!$A:$A,0),9)</f>
        <v>8</v>
      </c>
      <c r="Y30" s="55">
        <f>INDEX(AE!$A$1:$K$501,MATCH($B30,AE!$A:$A,0),10)</f>
        <v>0</v>
      </c>
      <c r="Z30" s="56">
        <f>INDEX(AE!$A$1:$K$501,MATCH($B30,AE!$A:$A,0),11)</f>
        <v>0</v>
      </c>
      <c r="AA30" s="55">
        <f t="shared" si="37"/>
        <v>3</v>
      </c>
      <c r="AB30" s="52">
        <f t="shared" si="38"/>
        <v>6.4</v>
      </c>
      <c r="AC30" s="52">
        <f t="shared" si="39"/>
        <v>-8</v>
      </c>
      <c r="AD30" s="50">
        <f t="shared" si="61"/>
        <v>-1</v>
      </c>
      <c r="AE30" s="54">
        <f>INDEX(AE!$A$1:$K$501,MATCH($B30,AE!$A:$A,0),2)</f>
        <v>46</v>
      </c>
      <c r="AF30" s="55">
        <f>INDEX(AE!$A$1:$K$501,MATCH($B30,AE!$A:$A,0),3)</f>
        <v>37</v>
      </c>
      <c r="AG30" s="55">
        <f>INDEX(AE!$A$1:$K$501,MATCH($B30,AE!$A:$A,0),4)</f>
        <v>27</v>
      </c>
      <c r="AH30" s="55">
        <f>INDEX(AE!$A$1:$K$501,MATCH($B30,AE!$A:$A,0),5)</f>
        <v>0</v>
      </c>
      <c r="AI30" s="56">
        <f>INDEX(AE!$A$1:$K$501,MATCH($B30,AE!$A:$A,0),6)</f>
        <v>0</v>
      </c>
      <c r="AJ30" s="57">
        <f t="shared" si="40"/>
        <v>22</v>
      </c>
      <c r="AK30" s="52">
        <f t="shared" si="41"/>
        <v>-27.5</v>
      </c>
      <c r="AL30" s="50">
        <f t="shared" si="46"/>
        <v>-1</v>
      </c>
      <c r="AM30" s="58">
        <f t="shared" si="42"/>
        <v>0.29090909090909095</v>
      </c>
      <c r="AN30" s="59" t="str">
        <f t="shared" si="43"/>
        <v/>
      </c>
      <c r="AO30" s="38">
        <v>3.52</v>
      </c>
      <c r="AP30" s="63">
        <v>2.54</v>
      </c>
    </row>
    <row r="31" spans="1:42" s="6" customFormat="1">
      <c r="A31" s="43" t="s">
        <v>54</v>
      </c>
      <c r="B31" s="43" t="s">
        <v>55</v>
      </c>
      <c r="C31" s="299" t="s">
        <v>24</v>
      </c>
      <c r="D31" s="45">
        <f>INDEX(PR!$A$1:$F$505,MATCH($B31,PR!$A:$A,0),2)</f>
        <v>112</v>
      </c>
      <c r="E31" s="46">
        <f>INDEX(PR!$A$1:$F$505,MATCH($B31,PR!$A:$A,0),3)</f>
        <v>71</v>
      </c>
      <c r="F31" s="46">
        <f>INDEX(PR!$A$1:$F$505,MATCH($B31,PR!$A:$A,0),4)</f>
        <v>46</v>
      </c>
      <c r="G31" s="46">
        <f>INDEX(PR!$A$1:$F$505,MATCH($B31,PR!$A:$A,0),5)</f>
        <v>24</v>
      </c>
      <c r="H31" s="46">
        <f>INDEX(PR!$A$1:$F$505,MATCH($B31,PR!$A:$A,0),6)</f>
        <v>5</v>
      </c>
      <c r="I31" s="48">
        <f t="shared" si="31"/>
        <v>2</v>
      </c>
      <c r="J31" s="49">
        <f t="shared" si="32"/>
        <v>51.6</v>
      </c>
      <c r="K31" s="49">
        <f t="shared" si="33"/>
        <v>-58.25</v>
      </c>
      <c r="L31" s="50">
        <f t="shared" si="44"/>
        <v>-0.92094861660079053</v>
      </c>
      <c r="M31" s="46">
        <f>INDEX(GR!$A$1:$F$520,MATCH($B31,GR!$A:$A,0),2)</f>
        <v>50</v>
      </c>
      <c r="N31" s="46">
        <f>INDEX(GR!$A$1:$F$520,MATCH($B31,GR!$A:$A,0),3)</f>
        <v>43</v>
      </c>
      <c r="O31" s="46">
        <f>INDEX(GR!$A$1:$F$520,MATCH($B31,GR!$A:$A,0),4)</f>
        <v>36</v>
      </c>
      <c r="P31" s="46">
        <f>INDEX(GR!$A$1:$F$520,MATCH($B31,GR!$A:$A,0),5)</f>
        <v>25</v>
      </c>
      <c r="Q31" s="46">
        <f>INDEX(GR!$A$1:$F$520,MATCH($B31,GR!$A:$A,0),6)</f>
        <v>15</v>
      </c>
      <c r="R31" s="51">
        <f t="shared" si="34"/>
        <v>0</v>
      </c>
      <c r="S31" s="52">
        <f t="shared" si="35"/>
        <v>33.799999999999997</v>
      </c>
      <c r="T31" s="52">
        <f t="shared" si="36"/>
        <v>-23.5</v>
      </c>
      <c r="U31" s="53">
        <f t="shared" si="45"/>
        <v>-0.61038961038961037</v>
      </c>
      <c r="V31" s="54">
        <f>INDEX(AE!$A$1:$K$501,MATCH($B31,AE!$A:$A,0),7)</f>
        <v>14</v>
      </c>
      <c r="W31" s="55">
        <f>INDEX(AE!$A$1:$K$501,MATCH($B31,AE!$A:$A,0),8)</f>
        <v>7</v>
      </c>
      <c r="X31" s="55">
        <f>INDEX(AE!$A$1:$K$501,MATCH($B31,AE!$A:$A,0),9)</f>
        <v>7</v>
      </c>
      <c r="Y31" s="55">
        <f>INDEX(AE!$A$1:$K$501,MATCH($B31,AE!$A:$A,0),10)</f>
        <v>0</v>
      </c>
      <c r="Z31" s="56">
        <f>INDEX(AE!$A$1:$K$501,MATCH($B31,AE!$A:$A,0),11)</f>
        <v>0</v>
      </c>
      <c r="AA31" s="55">
        <f t="shared" si="37"/>
        <v>4</v>
      </c>
      <c r="AB31" s="52">
        <f t="shared" si="38"/>
        <v>5.6</v>
      </c>
      <c r="AC31" s="52">
        <f t="shared" si="39"/>
        <v>-7</v>
      </c>
      <c r="AD31" s="50">
        <f t="shared" si="61"/>
        <v>-1</v>
      </c>
      <c r="AE31" s="54">
        <f>INDEX(AE!$A$1:$K$501,MATCH($B31,AE!$A:$A,0),2)</f>
        <v>48</v>
      </c>
      <c r="AF31" s="55">
        <f>INDEX(AE!$A$1:$K$501,MATCH($B31,AE!$A:$A,0),3)</f>
        <v>30</v>
      </c>
      <c r="AG31" s="55">
        <f>INDEX(AE!$A$1:$K$501,MATCH($B31,AE!$A:$A,0),4)</f>
        <v>33</v>
      </c>
      <c r="AH31" s="55">
        <f>INDEX(AE!$A$1:$K$501,MATCH($B31,AE!$A:$A,0),5)</f>
        <v>0</v>
      </c>
      <c r="AI31" s="56">
        <f>INDEX(AE!$A$1:$K$501,MATCH($B31,AE!$A:$A,0),6)</f>
        <v>0</v>
      </c>
      <c r="AJ31" s="57">
        <f t="shared" si="40"/>
        <v>22.2</v>
      </c>
      <c r="AK31" s="52">
        <f t="shared" si="41"/>
        <v>-27.75</v>
      </c>
      <c r="AL31" s="50">
        <f t="shared" si="46"/>
        <v>-1</v>
      </c>
      <c r="AM31" s="58">
        <f t="shared" si="42"/>
        <v>0.25225225225225223</v>
      </c>
      <c r="AN31" s="59" t="str">
        <f t="shared" si="43"/>
        <v/>
      </c>
      <c r="AO31" s="38">
        <v>3.59</v>
      </c>
      <c r="AP31" s="63">
        <v>2.54</v>
      </c>
    </row>
    <row r="32" spans="1:42" s="6" customFormat="1">
      <c r="A32" s="43" t="s">
        <v>56</v>
      </c>
      <c r="B32" s="43" t="s">
        <v>57</v>
      </c>
      <c r="C32" s="299" t="s">
        <v>24</v>
      </c>
      <c r="D32" s="45">
        <f>INDEX(PR!$A$1:$F$505,MATCH($B32,PR!$A:$A,0),2)</f>
        <v>27</v>
      </c>
      <c r="E32" s="46">
        <f>INDEX(PR!$A$1:$F$505,MATCH($B32,PR!$A:$A,0),3)</f>
        <v>23</v>
      </c>
      <c r="F32" s="46">
        <f>INDEX(PR!$A$1:$F$505,MATCH($B32,PR!$A:$A,0),4)</f>
        <v>14</v>
      </c>
      <c r="G32" s="46">
        <f>INDEX(PR!$A$1:$F$505,MATCH($B32,PR!$A:$A,0),5)</f>
        <v>12</v>
      </c>
      <c r="H32" s="46">
        <f>INDEX(PR!$A$1:$F$505,MATCH($B32,PR!$A:$A,0),6)</f>
        <v>6</v>
      </c>
      <c r="I32" s="48">
        <f t="shared" si="31"/>
        <v>5</v>
      </c>
      <c r="J32" s="49">
        <f t="shared" si="32"/>
        <v>16.399999999999999</v>
      </c>
      <c r="K32" s="49">
        <f t="shared" si="33"/>
        <v>-13</v>
      </c>
      <c r="L32" s="50">
        <f t="shared" si="44"/>
        <v>-0.68421052631578949</v>
      </c>
      <c r="M32" s="46">
        <f>INDEX(GR!$A$1:$F$520,MATCH($B32,GR!$A:$A,0),2)</f>
        <v>13</v>
      </c>
      <c r="N32" s="46">
        <f>INDEX(GR!$A$1:$F$520,MATCH($B32,GR!$A:$A,0),3)</f>
        <v>6</v>
      </c>
      <c r="O32" s="46">
        <f>INDEX(GR!$A$1:$F$520,MATCH($B32,GR!$A:$A,0),4)</f>
        <v>8</v>
      </c>
      <c r="P32" s="46">
        <f>INDEX(GR!$A$1:$F$520,MATCH($B32,GR!$A:$A,0),5)</f>
        <v>1</v>
      </c>
      <c r="Q32" s="46">
        <f>INDEX(GR!$A$1:$F$520,MATCH($B32,GR!$A:$A,0),6)</f>
        <v>2</v>
      </c>
      <c r="R32" s="51">
        <f t="shared" si="34"/>
        <v>4</v>
      </c>
      <c r="S32" s="52">
        <f t="shared" si="35"/>
        <v>6</v>
      </c>
      <c r="T32" s="52">
        <f t="shared" si="36"/>
        <v>-5</v>
      </c>
      <c r="U32" s="53">
        <f t="shared" si="45"/>
        <v>-0.7142857142857143</v>
      </c>
      <c r="V32" s="54">
        <f>INDEX(AE!$A$1:$K$501,MATCH($B32,AE!$A:$A,0),7)</f>
        <v>7</v>
      </c>
      <c r="W32" s="55">
        <f>INDEX(AE!$A$1:$K$501,MATCH($B32,AE!$A:$A,0),8)</f>
        <v>6</v>
      </c>
      <c r="X32" s="55">
        <f>INDEX(AE!$A$1:$K$501,MATCH($B32,AE!$A:$A,0),9)</f>
        <v>4</v>
      </c>
      <c r="Y32" s="55">
        <f>INDEX(AE!$A$1:$K$501,MATCH($B32,AE!$A:$A,0),10)</f>
        <v>0</v>
      </c>
      <c r="Z32" s="56">
        <f>INDEX(AE!$A$1:$K$501,MATCH($B32,AE!$A:$A,0),11)</f>
        <v>0</v>
      </c>
      <c r="AA32" s="55">
        <f t="shared" si="37"/>
        <v>5</v>
      </c>
      <c r="AB32" s="52">
        <f t="shared" si="38"/>
        <v>3.4</v>
      </c>
      <c r="AC32" s="52">
        <f t="shared" si="39"/>
        <v>-4.25</v>
      </c>
      <c r="AD32" s="50">
        <f t="shared" si="61"/>
        <v>-1</v>
      </c>
      <c r="AE32" s="54">
        <f>INDEX(AE!$A$1:$K$501,MATCH($B32,AE!$A:$A,0),2)</f>
        <v>35</v>
      </c>
      <c r="AF32" s="55">
        <f>INDEX(AE!$A$1:$K$501,MATCH($B32,AE!$A:$A,0),3)</f>
        <v>29</v>
      </c>
      <c r="AG32" s="55">
        <f>INDEX(AE!$A$1:$K$501,MATCH($B32,AE!$A:$A,0),4)</f>
        <v>19</v>
      </c>
      <c r="AH32" s="55">
        <f>INDEX(AE!$A$1:$K$501,MATCH($B32,AE!$A:$A,0),5)</f>
        <v>0</v>
      </c>
      <c r="AI32" s="56">
        <f>INDEX(AE!$A$1:$K$501,MATCH($B32,AE!$A:$A,0),6)</f>
        <v>0</v>
      </c>
      <c r="AJ32" s="57">
        <f t="shared" si="40"/>
        <v>16.600000000000001</v>
      </c>
      <c r="AK32" s="52">
        <f t="shared" si="41"/>
        <v>-20.75</v>
      </c>
      <c r="AL32" s="50">
        <f t="shared" si="46"/>
        <v>-1</v>
      </c>
      <c r="AM32" s="58">
        <f t="shared" si="42"/>
        <v>0.2048192771084337</v>
      </c>
      <c r="AN32" s="59" t="str">
        <f t="shared" si="43"/>
        <v/>
      </c>
      <c r="AO32" s="37">
        <v>1</v>
      </c>
      <c r="AP32" s="63">
        <v>2.4</v>
      </c>
    </row>
    <row r="33" spans="1:42" s="69" customFormat="1">
      <c r="A33" s="71" t="s">
        <v>59</v>
      </c>
      <c r="B33" s="71"/>
      <c r="C33" s="117"/>
      <c r="D33" s="72">
        <f>D19+D21+D25+SUM(D27:D32)</f>
        <v>577</v>
      </c>
      <c r="E33" s="73">
        <f t="shared" ref="E33:F33" si="62">E19+E21+E25+SUM(E27:E32)</f>
        <v>445</v>
      </c>
      <c r="F33" s="73">
        <f t="shared" si="62"/>
        <v>354</v>
      </c>
      <c r="G33" s="73">
        <f>G19+G21+G25+SUM(G27:G32)</f>
        <v>304</v>
      </c>
      <c r="H33" s="73">
        <f>H19+H21+H25+SUM(H27:H32)</f>
        <v>221</v>
      </c>
      <c r="I33" s="75">
        <f>COUNTIF(D33:H33,"&lt;40")</f>
        <v>0</v>
      </c>
      <c r="J33" s="76">
        <f>IF(AND(D33=0,E33=0,F33=0,G33=0),H33,IF(AND(D33=0,E33=0,F33=0),AVERAGE(G33:H33),IF(AND(E33=0,D33=0),AVERAGE(F33:H33),IF(D33=0,AVERAGE(E33:H33),AVERAGE(D33:H33)))))</f>
        <v>380.2</v>
      </c>
      <c r="K33" s="76">
        <f>IF(AND(D33=0,E33=0,F33=0,G33=0),"",IF(AND(D33=0,E33=0,F33=0),H33-G33,IF(AND(D33=0,E33=0),(H33-AVERAGE(F33:G33)),IF(D33=0,(H33-AVERAGE(E33:G33)),(H33-AVERAGE(D33:G33))))))</f>
        <v>-199</v>
      </c>
      <c r="L33" s="77">
        <f>IF(AND(D33=0,E33=0,F33=0,G33=0),"",IF(AND(D33=0,E33=0,F33=0),K33/G33,IF(AND(D33=0,E33=0),(K33/AVERAGE(F33:G33)),IF(D33=0,(K33/AVERAGE(E33:G33)),(K33/AVERAGE(D33:G33))))))</f>
        <v>-0.47380952380952379</v>
      </c>
      <c r="M33" s="72">
        <f>SUM(M21:M32)</f>
        <v>187</v>
      </c>
      <c r="N33" s="73">
        <f>SUM(N21:N32)</f>
        <v>171</v>
      </c>
      <c r="O33" s="73">
        <f>SUM(O21:O32)</f>
        <v>160</v>
      </c>
      <c r="P33" s="73">
        <f>SUM(P21:P32)</f>
        <v>119</v>
      </c>
      <c r="Q33" s="74">
        <f>SUM(Q21:Q32)</f>
        <v>141</v>
      </c>
      <c r="R33" s="78">
        <f>COUNTIF(M33:Q33,"&lt;10")</f>
        <v>0</v>
      </c>
      <c r="S33" s="79">
        <f>IF(AND(M33=0,N33=0,O33=0,P33=0),Q33,IF(AND(M33=0,N33=0,O33=0),AVERAGE(P33:Q33),IF(AND(N33=0,M33=0),AVERAGE(O33:Q33),IF(M33=0,AVERAGE(N33:Q33),AVERAGE(M33:Q33)))))</f>
        <v>155.6</v>
      </c>
      <c r="T33" s="79">
        <f>IF(AND(M33=0,N33=0,O33=0,P33=0),"",IF(AND(M33=0,N33=0,O33=0),Q33-P33,IF(AND(M33=0,N33=0),(Q33-AVERAGE(O33:P33)),IF(M33=0,(Q33-AVERAGE(N33:P33)),(Q33-AVERAGE(M33:P33))))))</f>
        <v>-18.25</v>
      </c>
      <c r="U33" s="118">
        <f t="shared" si="45"/>
        <v>-0.11459968602825746</v>
      </c>
      <c r="V33" s="72">
        <f>SUM(V21:V32)</f>
        <v>126</v>
      </c>
      <c r="W33" s="73">
        <f>SUM(W21:W32)</f>
        <v>88</v>
      </c>
      <c r="X33" s="73">
        <f>SUM(X21:X32)</f>
        <v>77</v>
      </c>
      <c r="Y33" s="73">
        <f>SUM(Y21:Y32)</f>
        <v>57</v>
      </c>
      <c r="Z33" s="74">
        <f>SUM(Z21:Z32)</f>
        <v>6</v>
      </c>
      <c r="AA33" s="81">
        <f>COUNTIF(V33:Z33,"&lt;10")</f>
        <v>1</v>
      </c>
      <c r="AB33" s="79">
        <f>IF(AND(V33=0,W33=0,X33=0,Y33=0),Z33,IF(AND(V33=0,W33=0,X33=0),AVERAGE(Y33:Z33),IF(AND(W33=0,V33=0),AVERAGE(X33:Z33),IF(V33=0,AVERAGE(W33:Z33),AVERAGE(V33:Z33)))))</f>
        <v>70.8</v>
      </c>
      <c r="AC33" s="79">
        <f>IF(AND(V33=0,W33=0,X33=0,Y33=0),"",IF(AND(V33=0,W33=0,X33=0),Z33-Y33,IF(AND(V33=0,W33=0),(Z33-AVERAGE(X33:Y33)),IF(V33=0,(Z33-AVERAGE(W33:Y33)),(Z33-AVERAGE(V33:Y33))))))</f>
        <v>-81</v>
      </c>
      <c r="AD33" s="412">
        <f t="shared" si="61"/>
        <v>-0.93103448275862066</v>
      </c>
      <c r="AE33" s="72">
        <f>SUM(AE21:AE32)</f>
        <v>459</v>
      </c>
      <c r="AF33" s="73">
        <f>SUM(AF21:AF32)</f>
        <v>348</v>
      </c>
      <c r="AG33" s="73">
        <f>SUM(AG21:AG32)</f>
        <v>289</v>
      </c>
      <c r="AH33" s="73">
        <f>SUM(AH21:AH32)</f>
        <v>216</v>
      </c>
      <c r="AI33" s="74">
        <f>SUM(AI21:AI32)</f>
        <v>25</v>
      </c>
      <c r="AJ33" s="83">
        <f t="shared" si="40"/>
        <v>267.39999999999998</v>
      </c>
      <c r="AK33" s="79">
        <f t="shared" si="41"/>
        <v>-303</v>
      </c>
      <c r="AL33" s="412">
        <f t="shared" si="46"/>
        <v>-0.92378048780487809</v>
      </c>
      <c r="AM33" s="84">
        <f t="shared" si="42"/>
        <v>0.26477187733732238</v>
      </c>
      <c r="AN33" s="85">
        <f t="shared" si="43"/>
        <v>0.24</v>
      </c>
      <c r="AO33" s="119"/>
      <c r="AP33" s="119"/>
    </row>
    <row r="34" spans="1:42" s="69" customFormat="1">
      <c r="A34" s="71"/>
      <c r="B34" s="71"/>
      <c r="C34" s="117"/>
      <c r="D34" s="72"/>
      <c r="E34" s="73"/>
      <c r="F34" s="73"/>
      <c r="G34" s="73"/>
      <c r="H34" s="74"/>
      <c r="I34" s="75"/>
      <c r="J34" s="76"/>
      <c r="K34" s="76"/>
      <c r="L34" s="141"/>
      <c r="M34" s="73"/>
      <c r="N34" s="73"/>
      <c r="O34" s="73"/>
      <c r="P34" s="73"/>
      <c r="Q34" s="73"/>
      <c r="R34" s="78"/>
      <c r="S34" s="79"/>
      <c r="T34" s="79"/>
      <c r="U34" s="80"/>
      <c r="V34" s="72"/>
      <c r="W34" s="73"/>
      <c r="X34" s="73"/>
      <c r="Y34" s="73"/>
      <c r="Z34" s="74"/>
      <c r="AA34" s="81"/>
      <c r="AB34" s="79"/>
      <c r="AC34" s="79"/>
      <c r="AD34" s="141"/>
      <c r="AE34" s="72"/>
      <c r="AF34" s="73"/>
      <c r="AG34" s="73"/>
      <c r="AH34" s="73"/>
      <c r="AI34" s="74"/>
      <c r="AJ34" s="83"/>
      <c r="AK34" s="79"/>
      <c r="AL34" s="141"/>
      <c r="AM34" s="84"/>
      <c r="AN34" s="85"/>
      <c r="AO34" s="119"/>
      <c r="AP34" s="119"/>
    </row>
    <row r="35" spans="1:42" s="69" customFormat="1">
      <c r="A35" s="279" t="s">
        <v>740</v>
      </c>
      <c r="B35" s="279" t="s">
        <v>688</v>
      </c>
      <c r="C35" s="280" t="s">
        <v>47</v>
      </c>
      <c r="D35" s="281">
        <f>INDEX(PR!$A$1:$F$505,MATCH($B35,PR!$A:$A,0),2)</f>
        <v>0</v>
      </c>
      <c r="E35" s="282">
        <f>INDEX(PR!$A$1:$F$505,MATCH($B35,PR!$A:$A,0),3)</f>
        <v>0</v>
      </c>
      <c r="F35" s="282">
        <f>INDEX(PR!$A$1:$F$505,MATCH($B35,PR!$A:$A,0),4)</f>
        <v>0</v>
      </c>
      <c r="G35" s="282">
        <f>INDEX(PR!$A$1:$F$505,MATCH($B35,PR!$A:$A,0),5)</f>
        <v>0</v>
      </c>
      <c r="H35" s="282">
        <f>INDEX(PR!$A$1:$F$505,MATCH($B35,PR!$A:$A,0),6)</f>
        <v>28</v>
      </c>
      <c r="I35" s="283">
        <f t="shared" ref="I35" si="63">COUNTIF(D35:H35,"&lt;40")</f>
        <v>5</v>
      </c>
      <c r="J35" s="284">
        <f t="shared" ref="J35" si="64">IF(AND(D35=0,E35=0,F35=0,G35=0),H35,IF(AND(D35=0,E35=0,F35=0),AVERAGE(G35:H35),IF(AND(E35=0,D35=0),AVERAGE(F35:H35),IF(D35=0,AVERAGE(E35:H35),AVERAGE(D35:H35)))))</f>
        <v>28</v>
      </c>
      <c r="K35" s="284" t="str">
        <f t="shared" ref="K35" si="65">IF(AND(D35=0,E35=0,F35=0,G35=0),"",IF(AND(D35=0,E35=0,F35=0),H35-G35,IF(AND(D35=0,E35=0),(H35-AVERAGE(F35:G35)),IF(D35=0,(H35-AVERAGE(E35:G35)),(H35-AVERAGE(D35:G35))))))</f>
        <v/>
      </c>
      <c r="L35" s="285" t="str">
        <f t="shared" ref="L35" si="66">IF(AND(D35=0,E35=0,F35=0,G35=0),"",IF(AND(D35=0,E35=0,F35=0),K35/G35,IF(AND(D35=0,E35=0),(K35/AVERAGE(F35:G35)),IF(D35=0,(K35/AVERAGE(E35:G35)),(K35/AVERAGE(D35:G35))))))</f>
        <v/>
      </c>
      <c r="M35" s="282">
        <f>INDEX(GR!$A$1:$F$520,MATCH($B35,GR!$A:$A,0),2)</f>
        <v>0</v>
      </c>
      <c r="N35" s="282">
        <f>INDEX(GR!$A$1:$F$520,MATCH($B35,GR!$A:$A,0),3)</f>
        <v>0</v>
      </c>
      <c r="O35" s="282">
        <f>INDEX(GR!$A$1:$F$520,MATCH($B35,GR!$A:$A,0),4)</f>
        <v>0</v>
      </c>
      <c r="P35" s="282">
        <f>INDEX(GR!$A$1:$F$520,MATCH($B35,GR!$A:$A,0),5)</f>
        <v>0</v>
      </c>
      <c r="Q35" s="282">
        <f>INDEX(GR!$A$1:$F$520,MATCH($B35,GR!$A:$A,0),6)</f>
        <v>0</v>
      </c>
      <c r="R35" s="286">
        <f t="shared" ref="R35" si="67">COUNTIF(M35:Q35,"&lt;10")</f>
        <v>5</v>
      </c>
      <c r="S35" s="287">
        <f t="shared" ref="S35" si="68">IF(AND(M35=0,N35=0,O35=0,P35=0),Q35,IF(AND(M35=0,N35=0,O35=0),AVERAGE(P35:Q35),IF(AND(N35=0,M35=0),AVERAGE(O35:Q35),IF(M35=0,AVERAGE(N35:Q35),AVERAGE(M35:Q35)))))</f>
        <v>0</v>
      </c>
      <c r="T35" s="287" t="str">
        <f t="shared" ref="T35" si="69">IF(AND(M35=0,N35=0,O35=0,P35=0),"",IF(AND(M35=0,N35=0,O35=0),Q35-P35,IF(AND(M35=0,N35=0),(Q35-AVERAGE(O35:P35)),IF(M35=0,(Q35-AVERAGE(N35:P35)),(Q35-AVERAGE(M35:P35))))))</f>
        <v/>
      </c>
      <c r="U35" s="288" t="str">
        <f t="shared" ref="U35" si="70">IF(AND(M35=0,N35=0,O35=0,P35=0),"",IF(AND(M35=0,N35=0,O35=0),T35/P35,IF(AND(M35=0,N35=0),(T35/AVERAGE(O35:P35)),IF(M35=0,(T35/AVERAGE(N35:P35)),(T35/AVERAGE(M35:P35))))))</f>
        <v/>
      </c>
      <c r="V35" s="109">
        <f>INDEX(AE!$A$1:$K$501,MATCH($B35,AE!$A:$A,0),7)</f>
        <v>0</v>
      </c>
      <c r="W35" s="110">
        <f>INDEX(AE!$A$1:$K$501,MATCH($B35,AE!$A:$A,0),8)</f>
        <v>0</v>
      </c>
      <c r="X35" s="110">
        <f>INDEX(AE!$A$1:$K$501,MATCH($B35,AE!$A:$A,0),9)</f>
        <v>0</v>
      </c>
      <c r="Y35" s="110">
        <f>INDEX(AE!$A$1:$K$501,MATCH($B35,AE!$A:$A,0),10)</f>
        <v>0</v>
      </c>
      <c r="Z35" s="111">
        <f>INDEX(AE!$A$1:$K$501,MATCH($B35,AE!$A:$A,0),11)</f>
        <v>27</v>
      </c>
      <c r="AA35" s="110">
        <f t="shared" ref="AA35" si="71">COUNTIF(V35:Z35,"&lt;10")</f>
        <v>4</v>
      </c>
      <c r="AB35" s="107">
        <f t="shared" ref="AB35" si="72">IF(AND(V35=0,W35=0,X35=0,Y35=0),Z35,IF(AND(V35=0,W35=0,X35=0),AVERAGE(Y35:Z35),IF(AND(W35=0,V35=0),AVERAGE(X35:Z35),IF(V35=0,AVERAGE(W35:Z35),AVERAGE(V35:Z35)))))</f>
        <v>27</v>
      </c>
      <c r="AC35" s="107" t="str">
        <f t="shared" ref="AC35" si="73">IF(AND(V35=0,W35=0,X35=0,Y35=0),"",IF(AND(V35=0,W35=0,X35=0),Z35-Y35,IF(AND(V35=0,W35=0),(Z35-AVERAGE(X35:Y35)),IF(V35=0,(Z35-AVERAGE(W35:Y35)),(Z35-AVERAGE(V35:Y35))))))</f>
        <v/>
      </c>
      <c r="AD35" s="105" t="str">
        <f>IF(AND(V35=0,W35=0,X35=0,Y35=0),"",IF(AND(V35=0,W35=0,X35=0),AC35/Y35,IF(AND(V35=0,W35=0),(AC35/AVERAGE(X35:Y35)),IF(V35=0,(AC35/AVERAGE(W35:Y35)),(AC35/AVERAGE(V35:Y35))))))</f>
        <v/>
      </c>
      <c r="AE35" s="109">
        <f>INDEX(AE!$A$1:$K$501,MATCH($B35,AE!$A:$A,0),2)</f>
        <v>0</v>
      </c>
      <c r="AF35" s="110">
        <f>INDEX(AE!$A$1:$K$501,MATCH($B35,AE!$A:$A,0),3)</f>
        <v>0</v>
      </c>
      <c r="AG35" s="110">
        <f>INDEX(AE!$A$1:$K$501,MATCH($B35,AE!$A:$A,0),4)</f>
        <v>0</v>
      </c>
      <c r="AH35" s="110">
        <f>INDEX(AE!$A$1:$K$501,MATCH($B35,AE!$A:$A,0),5)</f>
        <v>0</v>
      </c>
      <c r="AI35" s="111">
        <f>INDEX(AE!$A$1:$K$501,MATCH($B35,AE!$A:$A,0),6)</f>
        <v>106</v>
      </c>
      <c r="AJ35" s="112">
        <f t="shared" ref="AJ35" si="74">IF(AND(AE35=0,AF35=0,AG35=0,AH35=0),AI35,IF(AND(AE35=0,AF35=0,AG35=0),AVERAGE(AH35:AI35),IF(AND(AF35=0,AE35=0),AVERAGE(AG35:AI35),IF(AE35=0,AVERAGE(AF35:AI35),AVERAGE(AE35:AI35)))))</f>
        <v>106</v>
      </c>
      <c r="AK35" s="107" t="str">
        <f t="shared" ref="AK35" si="75">IF(AND(AE35=0,AF35=0,AG35=0,AH35=0),"",IF(AND(AE35=0,AF35=0,AG35=0),AI35-AH35,IF(AND(AE35=0,AF35=0),(AI35-AVERAGE(AG35:AH35)),IF(AE35=0,(AI35-AVERAGE(AF35:AH35)),(AI35-AVERAGE(AE35:AH35))))))</f>
        <v/>
      </c>
      <c r="AL35" s="105" t="str">
        <f t="shared" ref="AL35" si="76">IF(AND(AE35=0,AF35=0,AG35=0,AH35=0),"",IF(AND(AE35=0,AF35=0,AG35=0),AK35/AH35,IF(AND(AE35=0,AF35=0),(AK35/AVERAGE(AG35:AH35)),IF(AE35=0,(AK35/AVERAGE(AF35:AH35)),(AK35/AVERAGE(AE35:AH35))))))</f>
        <v/>
      </c>
      <c r="AM35" s="113">
        <f t="shared" ref="AM35" si="77">IF(AJ35=0,"",AB35/AJ35)</f>
        <v>0.25471698113207547</v>
      </c>
      <c r="AN35" s="114">
        <f t="shared" ref="AN35" si="78">IF(AI35=0,"",Z35/AI35)</f>
        <v>0.25471698113207547</v>
      </c>
      <c r="AO35" s="119"/>
      <c r="AP35" s="119"/>
    </row>
    <row r="36" spans="1:42" s="69" customFormat="1">
      <c r="A36" s="278"/>
      <c r="B36" s="278"/>
      <c r="C36" s="8"/>
      <c r="D36" s="21"/>
      <c r="E36" s="22"/>
      <c r="F36" s="22"/>
      <c r="G36" s="22"/>
      <c r="H36" s="22"/>
      <c r="I36" s="24"/>
      <c r="J36" s="25"/>
      <c r="K36" s="25"/>
      <c r="L36" s="39"/>
      <c r="M36" s="73"/>
      <c r="N36" s="73"/>
      <c r="O36" s="73"/>
      <c r="P36" s="73"/>
      <c r="Q36" s="73"/>
      <c r="R36" s="78"/>
      <c r="S36" s="79"/>
      <c r="T36" s="79"/>
      <c r="U36" s="80"/>
      <c r="V36" s="72"/>
      <c r="W36" s="73"/>
      <c r="X36" s="73"/>
      <c r="Y36" s="73"/>
      <c r="Z36" s="74"/>
      <c r="AA36" s="81"/>
      <c r="AB36" s="79"/>
      <c r="AC36" s="79"/>
      <c r="AD36" s="141"/>
      <c r="AE36" s="72"/>
      <c r="AF36" s="73"/>
      <c r="AG36" s="73"/>
      <c r="AH36" s="73"/>
      <c r="AI36" s="74"/>
      <c r="AJ36" s="83"/>
      <c r="AK36" s="79"/>
      <c r="AL36" s="141"/>
      <c r="AM36" s="84"/>
      <c r="AN36" s="85"/>
      <c r="AO36" s="119"/>
      <c r="AP36" s="119"/>
    </row>
    <row r="37" spans="1:42" s="69" customFormat="1">
      <c r="A37" s="279" t="s">
        <v>741</v>
      </c>
      <c r="B37" s="279" t="s">
        <v>689</v>
      </c>
      <c r="C37" s="293" t="s">
        <v>47</v>
      </c>
      <c r="D37" s="281">
        <f>INDEX(PR!$A$1:$F$505,MATCH($B37,PR!$A:$A,0),2)</f>
        <v>0</v>
      </c>
      <c r="E37" s="282">
        <f>INDEX(PR!$A$1:$F$505,MATCH($B37,PR!$A:$A,0),3)</f>
        <v>0</v>
      </c>
      <c r="F37" s="282">
        <f>INDEX(PR!$A$1:$F$505,MATCH($B37,PR!$A:$A,0),4)</f>
        <v>0</v>
      </c>
      <c r="G37" s="282">
        <f>INDEX(PR!$A$1:$F$505,MATCH($B37,PR!$A:$A,0),5)</f>
        <v>0</v>
      </c>
      <c r="H37" s="282">
        <f>INDEX(PR!$A$1:$F$505,MATCH($B37,PR!$A:$A,0),6)</f>
        <v>12</v>
      </c>
      <c r="I37" s="283">
        <f t="shared" ref="I37" si="79">COUNTIF(D37:H37,"&lt;40")</f>
        <v>5</v>
      </c>
      <c r="J37" s="284">
        <f t="shared" ref="J37" si="80">IF(AND(D37=0,E37=0,F37=0,G37=0),H37,IF(AND(D37=0,E37=0,F37=0),AVERAGE(G37:H37),IF(AND(E37=0,D37=0),AVERAGE(F37:H37),IF(D37=0,AVERAGE(E37:H37),AVERAGE(D37:H37)))))</f>
        <v>12</v>
      </c>
      <c r="K37" s="284" t="str">
        <f t="shared" ref="K37" si="81">IF(AND(D37=0,E37=0,F37=0,G37=0),"",IF(AND(D37=0,E37=0,F37=0),H37-G37,IF(AND(D37=0,E37=0),(H37-AVERAGE(F37:G37)),IF(D37=0,(H37-AVERAGE(E37:G37)),(H37-AVERAGE(D37:G37))))))</f>
        <v/>
      </c>
      <c r="L37" s="285" t="str">
        <f t="shared" ref="L37" si="82">IF(AND(D37=0,E37=0,F37=0,G37=0),"",IF(AND(D37=0,E37=0,F37=0),K37/G37,IF(AND(D37=0,E37=0),(K37/AVERAGE(F37:G37)),IF(D37=0,(K37/AVERAGE(E37:G37)),(K37/AVERAGE(D37:G37))))))</f>
        <v/>
      </c>
      <c r="M37" s="282">
        <f>INDEX(GR!$A$1:$F$520,MATCH($B37,GR!$A:$A,0),2)</f>
        <v>0</v>
      </c>
      <c r="N37" s="282">
        <f>INDEX(GR!$A$1:$F$520,MATCH($B37,GR!$A:$A,0),3)</f>
        <v>0</v>
      </c>
      <c r="O37" s="282">
        <f>INDEX(GR!$A$1:$F$520,MATCH($B37,GR!$A:$A,0),4)</f>
        <v>0</v>
      </c>
      <c r="P37" s="282">
        <f>INDEX(GR!$A$1:$F$520,MATCH($B37,GR!$A:$A,0),5)</f>
        <v>0</v>
      </c>
      <c r="Q37" s="282">
        <f>INDEX(GR!$A$1:$F$520,MATCH($B37,GR!$A:$A,0),6)</f>
        <v>0</v>
      </c>
      <c r="R37" s="286">
        <f t="shared" ref="R37" si="83">COUNTIF(M37:Q37,"&lt;10")</f>
        <v>5</v>
      </c>
      <c r="S37" s="287">
        <f t="shared" ref="S37" si="84">IF(AND(M37=0,N37=0,O37=0,P37=0),Q37,IF(AND(M37=0,N37=0,O37=0),AVERAGE(P37:Q37),IF(AND(N37=0,M37=0),AVERAGE(O37:Q37),IF(M37=0,AVERAGE(N37:Q37),AVERAGE(M37:Q37)))))</f>
        <v>0</v>
      </c>
      <c r="T37" s="287" t="str">
        <f t="shared" ref="T37" si="85">IF(AND(M37=0,N37=0,O37=0,P37=0),"",IF(AND(M37=0,N37=0,O37=0),Q37-P37,IF(AND(M37=0,N37=0),(Q37-AVERAGE(O37:P37)),IF(M37=0,(Q37-AVERAGE(N37:P37)),(Q37-AVERAGE(M37:P37))))))</f>
        <v/>
      </c>
      <c r="U37" s="288" t="str">
        <f t="shared" ref="U37" si="86">IF(AND(M37=0,N37=0,O37=0,P37=0),"",IF(AND(M37=0,N37=0,O37=0),T37/P37,IF(AND(M37=0,N37=0),(T37/AVERAGE(O37:P37)),IF(M37=0,(T37/AVERAGE(N37:P37)),(T37/AVERAGE(M37:P37))))))</f>
        <v/>
      </c>
      <c r="V37" s="109">
        <f>INDEX(AE!$A$1:$K$501,MATCH($B37,AE!$A:$A,0),7)</f>
        <v>0</v>
      </c>
      <c r="W37" s="110">
        <f>INDEX(AE!$A$1:$K$501,MATCH($B37,AE!$A:$A,0),8)</f>
        <v>0</v>
      </c>
      <c r="X37" s="110">
        <f>INDEX(AE!$A$1:$K$501,MATCH($B37,AE!$A:$A,0),9)</f>
        <v>0</v>
      </c>
      <c r="Y37" s="110">
        <f>INDEX(AE!$A$1:$K$501,MATCH($B37,AE!$A:$A,0),10)</f>
        <v>0</v>
      </c>
      <c r="Z37" s="111">
        <f>INDEX(AE!$A$1:$K$501,MATCH($B37,AE!$A:$A,0),11)</f>
        <v>11</v>
      </c>
      <c r="AA37" s="110">
        <f t="shared" ref="AA37:AA39" si="87">COUNTIF(V37:Z37,"&lt;10")</f>
        <v>4</v>
      </c>
      <c r="AB37" s="107">
        <f t="shared" ref="AB37:AB38" si="88">IF(AND(V37=0,W37=0,X37=0,Y37=0),Z37,IF(AND(V37=0,W37=0,X37=0),AVERAGE(Y37:Z37),IF(AND(W37=0,V37=0),AVERAGE(X37:Z37),IF(V37=0,AVERAGE(W37:Z37),AVERAGE(V37:Z37)))))</f>
        <v>11</v>
      </c>
      <c r="AC37" s="107" t="str">
        <f t="shared" ref="AC37:AC38" si="89">IF(AND(V37=0,W37=0,X37=0,Y37=0),"",IF(AND(V37=0,W37=0,X37=0),Z37-Y37,IF(AND(V37=0,W37=0),(Z37-AVERAGE(X37:Y37)),IF(V37=0,(Z37-AVERAGE(W37:Y37)),(Z37-AVERAGE(V37:Y37))))))</f>
        <v/>
      </c>
      <c r="AD37" s="105" t="str">
        <f>IF(AND(V37=0,W37=0,X37=0,Y37=0),"",IF(AND(V37=0,W37=0,X37=0),AC37/Y37,IF(AND(V37=0,W37=0),(AC37/AVERAGE(X37:Y37)),IF(V37=0,(AC37/AVERAGE(W37:Y37)),(AC37/AVERAGE(V37:Y37))))))</f>
        <v/>
      </c>
      <c r="AE37" s="109">
        <f>INDEX(AE!$A$1:$K$501,MATCH($B37,AE!$A:$A,0),2)</f>
        <v>0</v>
      </c>
      <c r="AF37" s="110">
        <f>INDEX(AE!$A$1:$K$501,MATCH($B37,AE!$A:$A,0),3)</f>
        <v>0</v>
      </c>
      <c r="AG37" s="110">
        <f>INDEX(AE!$A$1:$K$501,MATCH($B37,AE!$A:$A,0),4)</f>
        <v>0</v>
      </c>
      <c r="AH37" s="110">
        <f>INDEX(AE!$A$1:$K$501,MATCH($B37,AE!$A:$A,0),5)</f>
        <v>0</v>
      </c>
      <c r="AI37" s="111">
        <f>INDEX(AE!$A$1:$K$501,MATCH($B37,AE!$A:$A,0),6)</f>
        <v>68</v>
      </c>
      <c r="AJ37" s="112">
        <f t="shared" ref="AJ37:AJ38" si="90">IF(AND(AE37=0,AF37=0,AG37=0,AH37=0),AI37,IF(AND(AE37=0,AF37=0,AG37=0),AVERAGE(AH37:AI37),IF(AND(AF37=0,AE37=0),AVERAGE(AG37:AI37),IF(AE37=0,AVERAGE(AF37:AI37),AVERAGE(AE37:AI37)))))</f>
        <v>68</v>
      </c>
      <c r="AK37" s="107" t="str">
        <f t="shared" ref="AK37:AK38" si="91">IF(AND(AE37=0,AF37=0,AG37=0,AH37=0),"",IF(AND(AE37=0,AF37=0,AG37=0),AI37-AH37,IF(AND(AE37=0,AF37=0),(AI37-AVERAGE(AG37:AH37)),IF(AE37=0,(AI37-AVERAGE(AF37:AH37)),(AI37-AVERAGE(AE37:AH37))))))</f>
        <v/>
      </c>
      <c r="AL37" s="105" t="str">
        <f t="shared" ref="AL37:AL38" si="92">IF(AND(AE37=0,AF37=0,AG37=0,AH37=0),"",IF(AND(AE37=0,AF37=0,AG37=0),AK37/AH37,IF(AND(AE37=0,AF37=0),(AK37/AVERAGE(AG37:AH37)),IF(AE37=0,(AK37/AVERAGE(AF37:AH37)),(AK37/AVERAGE(AE37:AH37))))))</f>
        <v/>
      </c>
      <c r="AM37" s="113">
        <f t="shared" ref="AM37:AM38" si="93">IF(AJ37=0,"",AB37/AJ37)</f>
        <v>0.16176470588235295</v>
      </c>
      <c r="AN37" s="114">
        <f t="shared" ref="AN37:AN38" si="94">IF(AI37=0,"",Z37/AI37)</f>
        <v>0.16176470588235295</v>
      </c>
      <c r="AO37" s="119"/>
      <c r="AP37" s="119"/>
    </row>
    <row r="38" spans="1:42" s="69" customFormat="1">
      <c r="A38" s="279" t="s">
        <v>742</v>
      </c>
      <c r="B38" s="279" t="s">
        <v>692</v>
      </c>
      <c r="C38" s="293" t="s">
        <v>47</v>
      </c>
      <c r="D38" s="281">
        <f>INDEX(PR!$A$1:$F$505,MATCH($B38,PR!$A:$A,0),2)</f>
        <v>0</v>
      </c>
      <c r="E38" s="282">
        <f>INDEX(PR!$A$1:$F$505,MATCH($B38,PR!$A:$A,0),3)</f>
        <v>0</v>
      </c>
      <c r="F38" s="282">
        <f>INDEX(PR!$A$1:$F$505,MATCH($B38,PR!$A:$A,0),4)</f>
        <v>0</v>
      </c>
      <c r="G38" s="282">
        <f>INDEX(PR!$A$1:$F$505,MATCH($B38,PR!$A:$A,0),5)</f>
        <v>0</v>
      </c>
      <c r="H38" s="282">
        <f>INDEX(PR!$A$1:$F$505,MATCH($B38,PR!$A:$A,0),6)</f>
        <v>3</v>
      </c>
      <c r="I38" s="283">
        <f t="shared" ref="I38" si="95">COUNTIF(D38:H38,"&lt;40")</f>
        <v>5</v>
      </c>
      <c r="J38" s="284">
        <f t="shared" ref="J38" si="96">IF(AND(D38=0,E38=0,F38=0,G38=0),H38,IF(AND(D38=0,E38=0,F38=0),AVERAGE(G38:H38),IF(AND(E38=0,D38=0),AVERAGE(F38:H38),IF(D38=0,AVERAGE(E38:H38),AVERAGE(D38:H38)))))</f>
        <v>3</v>
      </c>
      <c r="K38" s="284" t="str">
        <f t="shared" ref="K38" si="97">IF(AND(D38=0,E38=0,F38=0,G38=0),"",IF(AND(D38=0,E38=0,F38=0),H38-G38,IF(AND(D38=0,E38=0),(H38-AVERAGE(F38:G38)),IF(D38=0,(H38-AVERAGE(E38:G38)),(H38-AVERAGE(D38:G38))))))</f>
        <v/>
      </c>
      <c r="L38" s="285" t="str">
        <f t="shared" ref="L38" si="98">IF(AND(D38=0,E38=0,F38=0,G38=0),"",IF(AND(D38=0,E38=0,F38=0),K38/G38,IF(AND(D38=0,E38=0),(K38/AVERAGE(F38:G38)),IF(D38=0,(K38/AVERAGE(E38:G38)),(K38/AVERAGE(D38:G38))))))</f>
        <v/>
      </c>
      <c r="M38" s="282">
        <f>INDEX(GR!$A$1:$F$520,MATCH($B38,GR!$A:$A,0),2)</f>
        <v>0</v>
      </c>
      <c r="N38" s="282">
        <f>INDEX(GR!$A$1:$F$520,MATCH($B38,GR!$A:$A,0),3)</f>
        <v>0</v>
      </c>
      <c r="O38" s="282">
        <f>INDEX(GR!$A$1:$F$520,MATCH($B38,GR!$A:$A,0),4)</f>
        <v>0</v>
      </c>
      <c r="P38" s="282">
        <f>INDEX(GR!$A$1:$F$520,MATCH($B38,GR!$A:$A,0),5)</f>
        <v>0</v>
      </c>
      <c r="Q38" s="282">
        <f>INDEX(GR!$A$1:$F$520,MATCH($B38,GR!$A:$A,0),6)</f>
        <v>0</v>
      </c>
      <c r="R38" s="286">
        <f t="shared" ref="R38:R39" si="99">COUNTIF(M38:Q38,"&lt;10")</f>
        <v>5</v>
      </c>
      <c r="S38" s="287">
        <f t="shared" ref="S38:S39" si="100">IF(AND(M38=0,N38=0,O38=0,P38=0),Q38,IF(AND(M38=0,N38=0,O38=0),AVERAGE(P38:Q38),IF(AND(N38=0,M38=0),AVERAGE(O38:Q38),IF(M38=0,AVERAGE(N38:Q38),AVERAGE(M38:Q38)))))</f>
        <v>0</v>
      </c>
      <c r="T38" s="287" t="str">
        <f t="shared" ref="T38:T39" si="101">IF(AND(M38=0,N38=0,O38=0,P38=0),"",IF(AND(M38=0,N38=0,O38=0),Q38-P38,IF(AND(M38=0,N38=0),(Q38-AVERAGE(O38:P38)),IF(M38=0,(Q38-AVERAGE(N38:P38)),(Q38-AVERAGE(M38:P38))))))</f>
        <v/>
      </c>
      <c r="U38" s="288" t="str">
        <f t="shared" ref="U38:U39" si="102">IF(AND(M38=0,N38=0,O38=0,P38=0),"",IF(AND(M38=0,N38=0,O38=0),T38/P38,IF(AND(M38=0,N38=0),(T38/AVERAGE(O38:P38)),IF(M38=0,(T38/AVERAGE(N38:P38)),(T38/AVERAGE(M38:P38))))))</f>
        <v/>
      </c>
      <c r="V38" s="109">
        <f>INDEX(AE!$A$1:$K$501,MATCH($B38,AE!$A:$A,0),7)</f>
        <v>0</v>
      </c>
      <c r="W38" s="110">
        <f>INDEX(AE!$A$1:$K$501,MATCH($B38,AE!$A:$A,0),8)</f>
        <v>0</v>
      </c>
      <c r="X38" s="110">
        <f>INDEX(AE!$A$1:$K$501,MATCH($B38,AE!$A:$A,0),9)</f>
        <v>0</v>
      </c>
      <c r="Y38" s="110">
        <f>INDEX(AE!$A$1:$K$501,MATCH($B38,AE!$A:$A,0),10)</f>
        <v>0</v>
      </c>
      <c r="Z38" s="111">
        <f>INDEX(AE!$A$1:$K$501,MATCH($B38,AE!$A:$A,0),11)</f>
        <v>3</v>
      </c>
      <c r="AA38" s="110">
        <f t="shared" si="87"/>
        <v>5</v>
      </c>
      <c r="AB38" s="107">
        <f t="shared" si="88"/>
        <v>3</v>
      </c>
      <c r="AC38" s="107" t="str">
        <f t="shared" si="89"/>
        <v/>
      </c>
      <c r="AD38" s="105" t="str">
        <f>IF(AND(V38=0,W38=0,X38=0,Y38=0),"",IF(AND(V38=0,W38=0,X38=0),AC38/Y38,IF(AND(V38=0,W38=0),(AC38/AVERAGE(X38:Y38)),IF(V38=0,(AC38/AVERAGE(W38:Y38)),(AC38/AVERAGE(V38:Y38))))))</f>
        <v/>
      </c>
      <c r="AE38" s="109">
        <f>INDEX(AE!$A$1:$K$501,MATCH($B38,AE!$A:$A,0),2)</f>
        <v>0</v>
      </c>
      <c r="AF38" s="110">
        <f>INDEX(AE!$A$1:$K$501,MATCH($B38,AE!$A:$A,0),3)</f>
        <v>0</v>
      </c>
      <c r="AG38" s="110">
        <f>INDEX(AE!$A$1:$K$501,MATCH($B38,AE!$A:$A,0),4)</f>
        <v>0</v>
      </c>
      <c r="AH38" s="110">
        <f>INDEX(AE!$A$1:$K$501,MATCH($B38,AE!$A:$A,0),5)</f>
        <v>0</v>
      </c>
      <c r="AI38" s="111">
        <f>INDEX(AE!$A$1:$K$501,MATCH($B38,AE!$A:$A,0),6)</f>
        <v>4</v>
      </c>
      <c r="AJ38" s="112">
        <f t="shared" si="90"/>
        <v>4</v>
      </c>
      <c r="AK38" s="107" t="str">
        <f t="shared" si="91"/>
        <v/>
      </c>
      <c r="AL38" s="105" t="str">
        <f t="shared" si="92"/>
        <v/>
      </c>
      <c r="AM38" s="113">
        <f t="shared" si="93"/>
        <v>0.75</v>
      </c>
      <c r="AN38" s="114">
        <f t="shared" si="94"/>
        <v>0.75</v>
      </c>
      <c r="AO38" s="119"/>
      <c r="AP38" s="119"/>
    </row>
    <row r="39" spans="1:42" s="69" customFormat="1">
      <c r="A39" s="294" t="s">
        <v>743</v>
      </c>
      <c r="B39" s="294"/>
      <c r="C39" s="293"/>
      <c r="D39" s="361">
        <f>D37+D38</f>
        <v>0</v>
      </c>
      <c r="E39" s="362">
        <f t="shared" ref="E39:H39" si="103">E37+E38</f>
        <v>0</v>
      </c>
      <c r="F39" s="362">
        <f t="shared" si="103"/>
        <v>0</v>
      </c>
      <c r="G39" s="362">
        <f t="shared" si="103"/>
        <v>0</v>
      </c>
      <c r="H39" s="363">
        <f t="shared" si="103"/>
        <v>15</v>
      </c>
      <c r="I39" s="364">
        <f t="shared" ref="I39" si="104">COUNTIF(D39:H39,"&lt;40")</f>
        <v>5</v>
      </c>
      <c r="J39" s="365">
        <f t="shared" ref="J39" si="105">IF(AND(D39=0,E39=0,F39=0,G39=0),H39,IF(AND(D39=0,E39=0,F39=0),AVERAGE(G39:H39),IF(AND(E39=0,D39=0),AVERAGE(F39:H39),IF(D39=0,AVERAGE(E39:H39),AVERAGE(D39:H39)))))</f>
        <v>15</v>
      </c>
      <c r="K39" s="365" t="str">
        <f t="shared" ref="K39" si="106">IF(AND(D39=0,E39=0,F39=0,G39=0),"",IF(AND(D39=0,E39=0,F39=0),H39-G39,IF(AND(D39=0,E39=0),(H39-AVERAGE(F39:G39)),IF(D39=0,(H39-AVERAGE(E39:G39)),(H39-AVERAGE(D39:G39))))))</f>
        <v/>
      </c>
      <c r="L39" s="366" t="str">
        <f t="shared" ref="L39" si="107">IF(AND(D39=0,E39=0,F39=0,G39=0),"",IF(AND(D39=0,E39=0,F39=0),K39/G39,IF(AND(D39=0,E39=0),(K39/AVERAGE(F39:G39)),IF(D39=0,(K39/AVERAGE(E39:G39)),(K39/AVERAGE(D39:G39))))))</f>
        <v/>
      </c>
      <c r="M39" s="361">
        <f>M37+M38</f>
        <v>0</v>
      </c>
      <c r="N39" s="362">
        <f t="shared" ref="N39" si="108">N37+N38</f>
        <v>0</v>
      </c>
      <c r="O39" s="362">
        <f t="shared" ref="O39" si="109">O37+O38</f>
        <v>0</v>
      </c>
      <c r="P39" s="362">
        <f t="shared" ref="P39" si="110">P37+P38</f>
        <v>0</v>
      </c>
      <c r="Q39" s="363">
        <f t="shared" ref="Q39" si="111">Q37+Q38</f>
        <v>0</v>
      </c>
      <c r="R39" s="367">
        <f t="shared" si="99"/>
        <v>5</v>
      </c>
      <c r="S39" s="368">
        <f t="shared" si="100"/>
        <v>0</v>
      </c>
      <c r="T39" s="368" t="str">
        <f t="shared" si="101"/>
        <v/>
      </c>
      <c r="U39" s="369" t="str">
        <f t="shared" si="102"/>
        <v/>
      </c>
      <c r="V39" s="361">
        <f>V37+V38</f>
        <v>0</v>
      </c>
      <c r="W39" s="362">
        <f t="shared" ref="W39:Z39" si="112">W37+W38</f>
        <v>0</v>
      </c>
      <c r="X39" s="362">
        <f t="shared" si="112"/>
        <v>0</v>
      </c>
      <c r="Y39" s="362">
        <f t="shared" si="112"/>
        <v>0</v>
      </c>
      <c r="Z39" s="363">
        <f t="shared" si="112"/>
        <v>14</v>
      </c>
      <c r="AA39" s="367">
        <f t="shared" si="87"/>
        <v>4</v>
      </c>
      <c r="AB39" s="370">
        <f t="shared" ref="AB39" si="113">IF(AND(V39=0,W39=0,X39=0,Y39=0),Z39,IF(AND(V39=0,W39=0,X39=0),AVERAGE(Y39:Z39),IF(AND(W39=0,V39=0),AVERAGE(X39:Z39),IF(V39=0,AVERAGE(W39:Z39),AVERAGE(V39:Z39)))))</f>
        <v>14</v>
      </c>
      <c r="AC39" s="370" t="str">
        <f t="shared" ref="AC39" si="114">IF(AND(V39=0,W39=0,X39=0,Y39=0),"",IF(AND(V39=0,W39=0,X39=0),Z39-Y39,IF(AND(V39=0,W39=0),(Z39-AVERAGE(X39:Y39)),IF(V39=0,(Z39-AVERAGE(W39:Y39)),(Z39-AVERAGE(V39:Y39))))))</f>
        <v/>
      </c>
      <c r="AD39" s="371" t="str">
        <f>IF(AND(V39=0,W39=0,X39=0,Y39=0),"",IF(AND(V39=0,W39=0,X39=0),AC39/Y39,IF(AND(V39=0,W39=0),(AC39/AVERAGE(X39:Y39)),IF(V39=0,(AC39/AVERAGE(W39:Y39)),(AC39/AVERAGE(V39:Y39))))))</f>
        <v/>
      </c>
      <c r="AE39" s="361">
        <f>AE37+AE38</f>
        <v>0</v>
      </c>
      <c r="AF39" s="362">
        <f t="shared" ref="AF39:AI39" si="115">AF37+AF38</f>
        <v>0</v>
      </c>
      <c r="AG39" s="362">
        <f t="shared" si="115"/>
        <v>0</v>
      </c>
      <c r="AH39" s="362">
        <f t="shared" si="115"/>
        <v>0</v>
      </c>
      <c r="AI39" s="363">
        <f t="shared" si="115"/>
        <v>72</v>
      </c>
      <c r="AJ39" s="372">
        <f t="shared" ref="AJ39" si="116">IF(AND(AE39=0,AF39=0,AG39=0,AH39=0),AI39,IF(AND(AE39=0,AF39=0,AG39=0),AVERAGE(AH39:AI39),IF(AND(AF39=0,AE39=0),AVERAGE(AG39:AI39),IF(AE39=0,AVERAGE(AF39:AI39),AVERAGE(AE39:AI39)))))</f>
        <v>72</v>
      </c>
      <c r="AK39" s="370" t="str">
        <f t="shared" ref="AK39" si="117">IF(AND(AE39=0,AF39=0,AG39=0,AH39=0),"",IF(AND(AE39=0,AF39=0,AG39=0),AI39-AH39,IF(AND(AE39=0,AF39=0),(AI39-AVERAGE(AG39:AH39)),IF(AE39=0,(AI39-AVERAGE(AF39:AH39)),(AI39-AVERAGE(AE39:AH39))))))</f>
        <v/>
      </c>
      <c r="AL39" s="371" t="str">
        <f t="shared" ref="AL39" si="118">IF(AND(AE39=0,AF39=0,AG39=0,AH39=0),"",IF(AND(AE39=0,AF39=0,AG39=0),AK39/AH39,IF(AND(AE39=0,AF39=0),(AK39/AVERAGE(AG39:AH39)),IF(AE39=0,(AK39/AVERAGE(AF39:AH39)),(AK39/AVERAGE(AE39:AH39))))))</f>
        <v/>
      </c>
      <c r="AM39" s="133">
        <f t="shared" ref="AM39" si="119">IF(AJ39=0,"",AB39/AJ39)</f>
        <v>0.19444444444444445</v>
      </c>
      <c r="AN39" s="134">
        <f t="shared" ref="AN39" si="120">IF(AI39=0,"",Z39/AI39)</f>
        <v>0.19444444444444445</v>
      </c>
      <c r="AO39" s="119"/>
      <c r="AP39" s="119"/>
    </row>
    <row r="40" spans="1:42" s="69" customFormat="1">
      <c r="A40" s="71"/>
      <c r="B40" s="71"/>
      <c r="C40" s="117"/>
      <c r="D40" s="72"/>
      <c r="E40" s="73"/>
      <c r="F40" s="73"/>
      <c r="G40" s="73"/>
      <c r="H40" s="74"/>
      <c r="I40" s="75"/>
      <c r="J40" s="76"/>
      <c r="K40" s="76"/>
      <c r="L40" s="39"/>
      <c r="M40" s="73"/>
      <c r="N40" s="73"/>
      <c r="O40" s="73"/>
      <c r="P40" s="73"/>
      <c r="Q40" s="73"/>
      <c r="R40" s="78"/>
      <c r="S40" s="79"/>
      <c r="T40" s="79"/>
      <c r="U40" s="40" t="str">
        <f t="shared" si="45"/>
        <v/>
      </c>
      <c r="V40" s="120"/>
      <c r="W40" s="81"/>
      <c r="X40" s="81"/>
      <c r="Y40" s="81"/>
      <c r="Z40" s="121"/>
      <c r="AA40" s="81"/>
      <c r="AB40" s="79"/>
      <c r="AC40" s="79"/>
      <c r="AD40" s="39" t="str">
        <f t="shared" si="61"/>
        <v/>
      </c>
      <c r="AE40" s="120"/>
      <c r="AF40" s="81"/>
      <c r="AG40" s="81"/>
      <c r="AH40" s="81"/>
      <c r="AI40" s="121"/>
      <c r="AJ40" s="83"/>
      <c r="AK40" s="79"/>
      <c r="AL40" s="39" t="str">
        <f t="shared" si="46"/>
        <v/>
      </c>
      <c r="AM40" s="84"/>
      <c r="AN40" s="85"/>
      <c r="AO40" s="119"/>
      <c r="AP40" s="119"/>
    </row>
    <row r="41" spans="1:42" s="6" customFormat="1">
      <c r="A41" s="99" t="s">
        <v>60</v>
      </c>
      <c r="B41" s="99" t="s">
        <v>61</v>
      </c>
      <c r="C41" s="100" t="s">
        <v>47</v>
      </c>
      <c r="D41" s="101">
        <f>INDEX(PR!$A$1:$F$505,MATCH($B41,PR!$A:$A,0),2)</f>
        <v>0</v>
      </c>
      <c r="E41" s="102">
        <f>INDEX(PR!$A$1:$F$505,MATCH($B41,PR!$A:$A,0),3)</f>
        <v>0</v>
      </c>
      <c r="F41" s="102">
        <f>INDEX(PR!$A$1:$F$505,MATCH($B41,PR!$A:$A,0),4)</f>
        <v>0</v>
      </c>
      <c r="G41" s="102">
        <f>INDEX(PR!$A$1:$F$505,MATCH($B41,PR!$A:$A,0),5)</f>
        <v>8</v>
      </c>
      <c r="H41" s="122">
        <f>INDEX(PR!$A$1:$F$505,MATCH($B41,PR!$A:$A,0),6)</f>
        <v>28</v>
      </c>
      <c r="I41" s="103">
        <f t="shared" si="31"/>
        <v>5</v>
      </c>
      <c r="J41" s="104">
        <f t="shared" si="32"/>
        <v>18</v>
      </c>
      <c r="K41" s="104">
        <f t="shared" si="33"/>
        <v>20</v>
      </c>
      <c r="L41" s="105">
        <f t="shared" si="44"/>
        <v>2.5</v>
      </c>
      <c r="M41" s="102">
        <f>INDEX(GR!$A$1:$F$520,MATCH($B41,GR!$A:$A,0),2)</f>
        <v>0</v>
      </c>
      <c r="N41" s="102">
        <f>INDEX(GR!$A$1:$F$520,MATCH($B41,GR!$A:$A,0),3)</f>
        <v>0</v>
      </c>
      <c r="O41" s="102">
        <f>INDEX(GR!$A$1:$F$520,MATCH($B41,GR!$A:$A,0),4)</f>
        <v>0</v>
      </c>
      <c r="P41" s="102">
        <f>INDEX(GR!$A$1:$F$520,MATCH($B41,GR!$A:$A,0),5)</f>
        <v>0</v>
      </c>
      <c r="Q41" s="102">
        <f>INDEX(GR!$A$1:$F$520,MATCH($B41,GR!$A:$A,0),6)</f>
        <v>2</v>
      </c>
      <c r="R41" s="106">
        <f t="shared" ref="R41" si="121">COUNTIF(M41:Q41,"&lt;10")</f>
        <v>5</v>
      </c>
      <c r="S41" s="107">
        <f t="shared" ref="S41" si="122">IF(AND(M41=0,N41=0,O41=0,P41=0),Q41,IF(AND(M41=0,N41=0,O41=0),AVERAGE(P41:Q41),IF(AND(N41=0,M41=0),AVERAGE(O41:Q41),IF(M41=0,AVERAGE(N41:Q41),AVERAGE(M41:Q41)))))</f>
        <v>2</v>
      </c>
      <c r="T41" s="107" t="str">
        <f t="shared" ref="T41" si="123">IF(AND(M41=0,N41=0,O41=0,P41=0),"",IF(AND(M41=0,N41=0,O41=0),Q41-P41,IF(AND(M41=0,N41=0),(Q41-AVERAGE(O41:P41)),IF(M41=0,(Q41-AVERAGE(N41:P41)),(Q41-AVERAGE(M41:P41))))))</f>
        <v/>
      </c>
      <c r="U41" s="108" t="str">
        <f t="shared" si="45"/>
        <v/>
      </c>
      <c r="V41" s="109">
        <f>INDEX(AE!$A$1:$K$501,MATCH($B41,AE!$A:$A,0),7)</f>
        <v>0</v>
      </c>
      <c r="W41" s="110">
        <f>INDEX(AE!$A$1:$K$501,MATCH($B41,AE!$A:$A,0),8)</f>
        <v>0</v>
      </c>
      <c r="X41" s="110">
        <f>INDEX(AE!$A$1:$K$501,MATCH($B41,AE!$A:$A,0),9)</f>
        <v>0</v>
      </c>
      <c r="Y41" s="110">
        <f>INDEX(AE!$A$1:$K$501,MATCH($B41,AE!$A:$A,0),10)</f>
        <v>3</v>
      </c>
      <c r="Z41" s="111">
        <f>INDEX(AE!$A$1:$K$501,MATCH($B41,AE!$A:$A,0),11)</f>
        <v>5</v>
      </c>
      <c r="AA41" s="110">
        <f t="shared" ref="AA41:AA43" si="124">COUNTIF(V41:Z41,"&lt;10")</f>
        <v>5</v>
      </c>
      <c r="AB41" s="107">
        <f t="shared" ref="AB41:AB44" si="125">IF(AND(V41=0,W41=0,X41=0,Y41=0),Z41,IF(AND(V41=0,W41=0,X41=0),AVERAGE(Y41:Z41),IF(AND(W41=0,V41=0),AVERAGE(X41:Z41),IF(V41=0,AVERAGE(W41:Z41),AVERAGE(V41:Z41)))))</f>
        <v>4</v>
      </c>
      <c r="AC41" s="107">
        <f t="shared" ref="AC41:AC44" si="126">IF(AND(V41=0,W41=0,X41=0,Y41=0),"",IF(AND(V41=0,W41=0,X41=0),Z41-Y41,IF(AND(V41=0,W41=0),(Z41-AVERAGE(X41:Y41)),IF(V41=0,(Z41-AVERAGE(W41:Y41)),(Z41-AVERAGE(V41:Y41))))))</f>
        <v>2</v>
      </c>
      <c r="AD41" s="105">
        <f t="shared" si="61"/>
        <v>0.66666666666666663</v>
      </c>
      <c r="AE41" s="109">
        <f>INDEX(AE!$A$1:$K$501,MATCH($B41,AE!$A:$A,0),2)</f>
        <v>0</v>
      </c>
      <c r="AF41" s="110">
        <f>INDEX(AE!$A$1:$K$501,MATCH($B41,AE!$A:$A,0),3)</f>
        <v>0</v>
      </c>
      <c r="AG41" s="110">
        <f>INDEX(AE!$A$1:$K$501,MATCH($B41,AE!$A:$A,0),4)</f>
        <v>0</v>
      </c>
      <c r="AH41" s="110">
        <f>INDEX(AE!$A$1:$K$501,MATCH($B41,AE!$A:$A,0),5)</f>
        <v>25</v>
      </c>
      <c r="AI41" s="111">
        <f>INDEX(AE!$A$1:$K$501,MATCH($B41,AE!$A:$A,0),6)</f>
        <v>28</v>
      </c>
      <c r="AJ41" s="112">
        <f t="shared" ref="AJ41:AJ43" si="127">IF(AND(AE41=0,AF41=0,AG41=0,AH41=0),AI41,IF(AND(AE41=0,AF41=0,AG41=0),AVERAGE(AH41:AI41),IF(AND(AF41=0,AE41=0),AVERAGE(AG41:AI41),IF(AE41=0,AVERAGE(AF41:AI41),AVERAGE(AE41:AI41)))))</f>
        <v>26.5</v>
      </c>
      <c r="AK41" s="107">
        <f t="shared" ref="AK41:AK43" si="128">IF(AND(AE41=0,AF41=0,AG41=0,AH41=0),"",IF(AND(AE41=0,AF41=0,AG41=0),AI41-AH41,IF(AND(AE41=0,AF41=0),(AI41-AVERAGE(AG41:AH41)),IF(AE41=0,(AI41-AVERAGE(AF41:AH41)),(AI41-AVERAGE(AE41:AH41))))))</f>
        <v>3</v>
      </c>
      <c r="AL41" s="105">
        <f t="shared" si="46"/>
        <v>0.12</v>
      </c>
      <c r="AM41" s="113">
        <f t="shared" ref="AM41:AM43" si="129">IF(AJ41=0,"",AB41/AJ41)</f>
        <v>0.15094339622641509</v>
      </c>
      <c r="AN41" s="114">
        <f t="shared" ref="AN41:AN43" si="130">IF(AI41=0,"",Z41/AI41)</f>
        <v>0.17857142857142858</v>
      </c>
      <c r="AO41" s="38">
        <v>3.59</v>
      </c>
      <c r="AP41" s="63">
        <v>2.54</v>
      </c>
    </row>
    <row r="42" spans="1:42" s="6" customFormat="1">
      <c r="A42" s="99" t="s">
        <v>62</v>
      </c>
      <c r="B42" s="99" t="s">
        <v>63</v>
      </c>
      <c r="C42" s="100" t="s">
        <v>47</v>
      </c>
      <c r="D42" s="101">
        <f>INDEX(PR!$A$1:$F$505,MATCH($B42,PR!$A:$A,0),2)</f>
        <v>0</v>
      </c>
      <c r="E42" s="102">
        <f>INDEX(PR!$A$1:$F$505,MATCH($B42,PR!$A:$A,0),3)</f>
        <v>0</v>
      </c>
      <c r="F42" s="102">
        <f>INDEX(PR!$A$1:$F$505,MATCH($B42,PR!$A:$A,0),4)</f>
        <v>0</v>
      </c>
      <c r="G42" s="102">
        <f>INDEX(PR!$A$1:$F$505,MATCH($B42,PR!$A:$A,0),5)</f>
        <v>6</v>
      </c>
      <c r="H42" s="102">
        <f>INDEX(PR!$A$1:$F$505,MATCH($B42,PR!$A:$A,0),6)</f>
        <v>17</v>
      </c>
      <c r="I42" s="103">
        <f t="shared" si="31"/>
        <v>5</v>
      </c>
      <c r="J42" s="104">
        <f t="shared" si="32"/>
        <v>11.5</v>
      </c>
      <c r="K42" s="104">
        <f t="shared" si="33"/>
        <v>11</v>
      </c>
      <c r="L42" s="105">
        <f t="shared" si="44"/>
        <v>1.8333333333333333</v>
      </c>
      <c r="M42" s="102">
        <f>INDEX(GR!$A$1:$F$520,MATCH($B42,GR!$A:$A,0),2)</f>
        <v>0</v>
      </c>
      <c r="N42" s="102">
        <f>INDEX(GR!$A$1:$F$520,MATCH($B42,GR!$A:$A,0),3)</f>
        <v>0</v>
      </c>
      <c r="O42" s="102">
        <f>INDEX(GR!$A$1:$F$520,MATCH($B42,GR!$A:$A,0),4)</f>
        <v>0</v>
      </c>
      <c r="P42" s="102">
        <f>INDEX(GR!$A$1:$F$520,MATCH($B42,GR!$A:$A,0),5)</f>
        <v>0</v>
      </c>
      <c r="Q42" s="102">
        <f>INDEX(GR!$A$1:$F$520,MATCH($B42,GR!$A:$A,0),6)</f>
        <v>0</v>
      </c>
      <c r="R42" s="106">
        <f t="shared" ref="R42" si="131">COUNTIF(M42:Q42,"&lt;10")</f>
        <v>5</v>
      </c>
      <c r="S42" s="107">
        <f t="shared" ref="S42" si="132">IF(AND(M42=0,N42=0,O42=0,P42=0),Q42,IF(AND(M42=0,N42=0,O42=0),AVERAGE(P42:Q42),IF(AND(N42=0,M42=0),AVERAGE(O42:Q42),IF(M42=0,AVERAGE(N42:Q42),AVERAGE(M42:Q42)))))</f>
        <v>0</v>
      </c>
      <c r="T42" s="107" t="str">
        <f t="shared" ref="T42" si="133">IF(AND(M42=0,N42=0,O42=0,P42=0),"",IF(AND(M42=0,N42=0,O42=0),Q42-P42,IF(AND(M42=0,N42=0),(Q42-AVERAGE(O42:P42)),IF(M42=0,(Q42-AVERAGE(N42:P42)),(Q42-AVERAGE(M42:P42))))))</f>
        <v/>
      </c>
      <c r="U42" s="108" t="str">
        <f t="shared" ref="U42" si="134">IF(AND(M42=0,N42=0,O42=0,P42=0),"",IF(AND(M42=0,N42=0,O42=0),T42/P42,IF(AND(M42=0,N42=0),(T42/AVERAGE(O42:P42)),IF(M42=0,(T42/AVERAGE(N42:P42)),(T42/AVERAGE(M42:P42))))))</f>
        <v/>
      </c>
      <c r="V42" s="109">
        <f>INDEX(AE!$A$1:$K$501,MATCH($B42,AE!$A:$A,0),7)</f>
        <v>0</v>
      </c>
      <c r="W42" s="110">
        <f>INDEX(AE!$A$1:$K$501,MATCH($B42,AE!$A:$A,0),8)</f>
        <v>0</v>
      </c>
      <c r="X42" s="110">
        <f>INDEX(AE!$A$1:$K$501,MATCH($B42,AE!$A:$A,0),9)</f>
        <v>0</v>
      </c>
      <c r="Y42" s="110">
        <f>INDEX(AE!$A$1:$K$501,MATCH($B42,AE!$A:$A,0),10)</f>
        <v>3</v>
      </c>
      <c r="Z42" s="111">
        <f>INDEX(AE!$A$1:$K$501,MATCH($B42,AE!$A:$A,0),11)</f>
        <v>7</v>
      </c>
      <c r="AA42" s="110">
        <f t="shared" si="124"/>
        <v>5</v>
      </c>
      <c r="AB42" s="107">
        <f t="shared" si="125"/>
        <v>5</v>
      </c>
      <c r="AC42" s="107">
        <f t="shared" si="126"/>
        <v>4</v>
      </c>
      <c r="AD42" s="105">
        <f t="shared" si="61"/>
        <v>1.3333333333333333</v>
      </c>
      <c r="AE42" s="109">
        <f>INDEX(AE!$A$1:$K$501,MATCH($B42,AE!$A:$A,0),2)</f>
        <v>0</v>
      </c>
      <c r="AF42" s="110">
        <f>INDEX(AE!$A$1:$K$501,MATCH($B42,AE!$A:$A,0),3)</f>
        <v>0</v>
      </c>
      <c r="AG42" s="110">
        <f>INDEX(AE!$A$1:$K$501,MATCH($B42,AE!$A:$A,0),4)</f>
        <v>0</v>
      </c>
      <c r="AH42" s="110">
        <f>INDEX(AE!$A$1:$K$501,MATCH($B42,AE!$A:$A,0),5)</f>
        <v>3</v>
      </c>
      <c r="AI42" s="111">
        <f>INDEX(AE!$A$1:$K$501,MATCH($B42,AE!$A:$A,0),6)</f>
        <v>13</v>
      </c>
      <c r="AJ42" s="112">
        <f t="shared" si="127"/>
        <v>8</v>
      </c>
      <c r="AK42" s="107">
        <f t="shared" si="128"/>
        <v>10</v>
      </c>
      <c r="AL42" s="105">
        <f t="shared" si="46"/>
        <v>3.3333333333333335</v>
      </c>
      <c r="AM42" s="113">
        <f t="shared" si="129"/>
        <v>0.625</v>
      </c>
      <c r="AN42" s="114">
        <f t="shared" si="130"/>
        <v>0.53846153846153844</v>
      </c>
      <c r="AO42" s="38">
        <v>3.59</v>
      </c>
      <c r="AP42" s="63">
        <v>2.54</v>
      </c>
    </row>
    <row r="43" spans="1:42" s="69" customFormat="1">
      <c r="A43" s="123" t="s">
        <v>64</v>
      </c>
      <c r="B43" s="123"/>
      <c r="C43" s="124" t="s">
        <v>47</v>
      </c>
      <c r="D43" s="147">
        <f>SUM(D41:D42)</f>
        <v>0</v>
      </c>
      <c r="E43" s="148">
        <f t="shared" ref="E43:H43" si="135">SUM(E41:E42)</f>
        <v>0</v>
      </c>
      <c r="F43" s="148">
        <f t="shared" si="135"/>
        <v>0</v>
      </c>
      <c r="G43" s="148">
        <f t="shared" si="135"/>
        <v>14</v>
      </c>
      <c r="H43" s="149">
        <f t="shared" si="135"/>
        <v>45</v>
      </c>
      <c r="I43" s="125">
        <f t="shared" si="31"/>
        <v>4</v>
      </c>
      <c r="J43" s="126">
        <f t="shared" si="32"/>
        <v>29.5</v>
      </c>
      <c r="K43" s="126">
        <f t="shared" si="33"/>
        <v>31</v>
      </c>
      <c r="L43" s="127">
        <f t="shared" si="44"/>
        <v>2.2142857142857144</v>
      </c>
      <c r="M43" s="147">
        <f>SUM(M41:M42)</f>
        <v>0</v>
      </c>
      <c r="N43" s="148">
        <f t="shared" ref="N43:Q43" si="136">SUM(N41:N42)</f>
        <v>0</v>
      </c>
      <c r="O43" s="148">
        <f t="shared" si="136"/>
        <v>0</v>
      </c>
      <c r="P43" s="148">
        <f t="shared" si="136"/>
        <v>0</v>
      </c>
      <c r="Q43" s="149">
        <f t="shared" si="136"/>
        <v>2</v>
      </c>
      <c r="R43" s="128">
        <f t="shared" ref="R43" si="137">COUNTIF(M43:Q43,"&lt;10")</f>
        <v>5</v>
      </c>
      <c r="S43" s="129">
        <f t="shared" ref="S43:S44" si="138">IF(AND(M43=0,N43=0,O43=0,P43=0),Q43,IF(AND(M43=0,N43=0,O43=0),AVERAGE(P43:Q43),IF(AND(N43=0,M43=0),AVERAGE(O43:Q43),IF(M43=0,AVERAGE(N43:Q43),AVERAGE(M43:Q43)))))</f>
        <v>2</v>
      </c>
      <c r="T43" s="129" t="str">
        <f t="shared" ref="T43:T44" si="139">IF(AND(M43=0,N43=0,O43=0,P43=0),"",IF(AND(M43=0,N43=0,O43=0),Q43-P43,IF(AND(M43=0,N43=0),(Q43-AVERAGE(O43:P43)),IF(M43=0,(Q43-AVERAGE(N43:P43)),(Q43-AVERAGE(M43:P43))))))</f>
        <v/>
      </c>
      <c r="U43" s="130" t="str">
        <f t="shared" si="45"/>
        <v/>
      </c>
      <c r="V43" s="147">
        <f>SUM(V41:V42)</f>
        <v>0</v>
      </c>
      <c r="W43" s="148">
        <f t="shared" ref="W43:Z43" si="140">SUM(W41:W42)</f>
        <v>0</v>
      </c>
      <c r="X43" s="148">
        <f t="shared" si="140"/>
        <v>0</v>
      </c>
      <c r="Y43" s="148">
        <f t="shared" si="140"/>
        <v>6</v>
      </c>
      <c r="Z43" s="149">
        <f t="shared" si="140"/>
        <v>12</v>
      </c>
      <c r="AA43" s="131">
        <f t="shared" si="124"/>
        <v>4</v>
      </c>
      <c r="AB43" s="129">
        <f t="shared" si="125"/>
        <v>9</v>
      </c>
      <c r="AC43" s="129">
        <f t="shared" si="126"/>
        <v>6</v>
      </c>
      <c r="AD43" s="105">
        <f t="shared" si="61"/>
        <v>1</v>
      </c>
      <c r="AE43" s="147">
        <f>SUM(AE41:AE42)</f>
        <v>0</v>
      </c>
      <c r="AF43" s="148">
        <f t="shared" ref="AF43:AI43" si="141">SUM(AF41:AF42)</f>
        <v>0</v>
      </c>
      <c r="AG43" s="148">
        <f t="shared" si="141"/>
        <v>0</v>
      </c>
      <c r="AH43" s="148">
        <f t="shared" si="141"/>
        <v>28</v>
      </c>
      <c r="AI43" s="149">
        <f t="shared" si="141"/>
        <v>41</v>
      </c>
      <c r="AJ43" s="132">
        <f t="shared" si="127"/>
        <v>34.5</v>
      </c>
      <c r="AK43" s="129">
        <f t="shared" si="128"/>
        <v>13</v>
      </c>
      <c r="AL43" s="105">
        <f t="shared" si="46"/>
        <v>0.4642857142857143</v>
      </c>
      <c r="AM43" s="133">
        <f t="shared" si="129"/>
        <v>0.2608695652173913</v>
      </c>
      <c r="AN43" s="134">
        <f t="shared" si="130"/>
        <v>0.29268292682926828</v>
      </c>
      <c r="AO43" s="135">
        <v>3.59</v>
      </c>
      <c r="AP43" s="68">
        <v>2.54</v>
      </c>
    </row>
    <row r="44" spans="1:42" s="69" customFormat="1">
      <c r="A44" s="452" t="s">
        <v>766</v>
      </c>
      <c r="B44" s="452"/>
      <c r="C44" s="453"/>
      <c r="D44" s="454">
        <f>D33+D35+D39+D43</f>
        <v>577</v>
      </c>
      <c r="E44" s="455">
        <f t="shared" ref="E44:H44" si="142">E33+E35+E39+E43</f>
        <v>445</v>
      </c>
      <c r="F44" s="455">
        <f t="shared" si="142"/>
        <v>354</v>
      </c>
      <c r="G44" s="455">
        <f t="shared" si="142"/>
        <v>318</v>
      </c>
      <c r="H44" s="456">
        <f t="shared" si="142"/>
        <v>309</v>
      </c>
      <c r="I44" s="457">
        <f t="shared" ref="I44" si="143">COUNTIF(D44:H44,"&lt;40")</f>
        <v>0</v>
      </c>
      <c r="J44" s="458">
        <f t="shared" ref="J44" si="144">IF(AND(D44=0,E44=0,F44=0,G44=0),H44,IF(AND(D44=0,E44=0,F44=0),AVERAGE(G44:H44),IF(AND(E44=0,D44=0),AVERAGE(F44:H44),IF(D44=0,AVERAGE(E44:H44),AVERAGE(D44:H44)))))</f>
        <v>400.6</v>
      </c>
      <c r="K44" s="458">
        <f t="shared" ref="K44" si="145">IF(AND(D44=0,E44=0,F44=0,G44=0),"",IF(AND(D44=0,E44=0,F44=0),H44-G44,IF(AND(D44=0,E44=0),(H44-AVERAGE(F44:G44)),IF(D44=0,(H44-AVERAGE(E44:G44)),(H44-AVERAGE(D44:G44))))))</f>
        <v>-114.5</v>
      </c>
      <c r="L44" s="459">
        <f t="shared" ref="L44" si="146">IF(AND(D44=0,E44=0,F44=0,G44=0),"",IF(AND(D44=0,E44=0,F44=0),K44/G44,IF(AND(D44=0,E44=0),(K44/AVERAGE(F44:G44)),IF(D44=0,(K44/AVERAGE(E44:G44)),(K44/AVERAGE(D44:G44))))))</f>
        <v>-0.27036599763872493</v>
      </c>
      <c r="M44" s="454">
        <f>M33+M35+M39+M43</f>
        <v>187</v>
      </c>
      <c r="N44" s="455">
        <f t="shared" ref="N44" si="147">N33+N35+N39+N43</f>
        <v>171</v>
      </c>
      <c r="O44" s="455">
        <f t="shared" ref="O44" si="148">O33+O35+O39+O43</f>
        <v>160</v>
      </c>
      <c r="P44" s="455">
        <f t="shared" ref="P44" si="149">P33+P35+P39+P43</f>
        <v>119</v>
      </c>
      <c r="Q44" s="456">
        <f t="shared" ref="Q44" si="150">Q33+Q35+Q39+Q43</f>
        <v>143</v>
      </c>
      <c r="R44" s="457">
        <f t="shared" ref="R44" si="151">COUNTIF(M44:Q44,"&lt;40")</f>
        <v>0</v>
      </c>
      <c r="S44" s="458">
        <f t="shared" si="138"/>
        <v>156</v>
      </c>
      <c r="T44" s="458">
        <f t="shared" si="139"/>
        <v>-16.25</v>
      </c>
      <c r="U44" s="459">
        <f t="shared" si="45"/>
        <v>-0.10204081632653061</v>
      </c>
      <c r="V44" s="454">
        <f>V33+V35+V39+V43</f>
        <v>126</v>
      </c>
      <c r="W44" s="455">
        <f t="shared" ref="W44" si="152">W33+W35+W39+W43</f>
        <v>88</v>
      </c>
      <c r="X44" s="455">
        <f t="shared" ref="X44" si="153">X33+X35+X39+X43</f>
        <v>77</v>
      </c>
      <c r="Y44" s="455">
        <f t="shared" ref="Y44" si="154">Y33+Y35+Y39+Y43</f>
        <v>63</v>
      </c>
      <c r="Z44" s="456">
        <f t="shared" ref="Z44" si="155">Z33+Z35+Z39+Z43</f>
        <v>59</v>
      </c>
      <c r="AA44" s="457">
        <f t="shared" ref="AA44" si="156">COUNTIF(V44:Z44,"&lt;40")</f>
        <v>0</v>
      </c>
      <c r="AB44" s="458">
        <f t="shared" si="125"/>
        <v>82.6</v>
      </c>
      <c r="AC44" s="458">
        <f t="shared" si="126"/>
        <v>-29.5</v>
      </c>
      <c r="AD44" s="459">
        <f t="shared" si="61"/>
        <v>-0.33333333333333331</v>
      </c>
      <c r="AE44" s="454">
        <f>AE33+AE35+AE39+AE43</f>
        <v>459</v>
      </c>
      <c r="AF44" s="455">
        <f t="shared" ref="AF44" si="157">AF33+AF35+AF39+AF43</f>
        <v>348</v>
      </c>
      <c r="AG44" s="455">
        <f t="shared" ref="AG44" si="158">AG33+AG35+AG39+AG43</f>
        <v>289</v>
      </c>
      <c r="AH44" s="455">
        <f t="shared" ref="AH44" si="159">AH33+AH35+AH39+AH43</f>
        <v>244</v>
      </c>
      <c r="AI44" s="456">
        <f t="shared" ref="AI44" si="160">AI33+AI35+AI39+AI43</f>
        <v>244</v>
      </c>
      <c r="AJ44" s="457">
        <f t="shared" ref="AJ44" si="161">COUNTIF(AE44:AI44,"&lt;40")</f>
        <v>0</v>
      </c>
      <c r="AK44" s="458">
        <f t="shared" ref="AK44" si="162">IF(AND(AE44=0,AF44=0,AG44=0,AH44=0),AI44,IF(AND(AE44=0,AF44=0,AG44=0),AVERAGE(AH44:AI44),IF(AND(AF44=0,AE44=0),AVERAGE(AG44:AI44),IF(AE44=0,AVERAGE(AF44:AI44),AVERAGE(AE44:AI44)))))</f>
        <v>316.8</v>
      </c>
      <c r="AL44" s="460">
        <f t="shared" ref="AL44" si="163">IF(AND(AE44=0,AF44=0,AG44=0,AH44=0),"",IF(AND(AE44=0,AF44=0,AG44=0),AI44-AH44,IF(AND(AE44=0,AF44=0),(AI44-AVERAGE(AG44:AH44)),IF(AE44=0,(AI44-AVERAGE(AF44:AH44)),(AI44-AVERAGE(AE44:AH44))))))</f>
        <v>-91</v>
      </c>
      <c r="AM44" s="84" t="str">
        <f t="shared" ref="AM44" si="164">IF(AJ44=0,"",AB44/AJ44)</f>
        <v/>
      </c>
      <c r="AN44" s="85">
        <f t="shared" ref="AN44" si="165">IF(AI44=0,"",Z44/AI44)</f>
        <v>0.24180327868852458</v>
      </c>
      <c r="AO44" s="119"/>
      <c r="AP44" s="119"/>
    </row>
    <row r="45" spans="1:42" s="6" customFormat="1">
      <c r="A45" s="1"/>
      <c r="B45" s="2"/>
      <c r="C45" s="2"/>
      <c r="D45" s="481" t="s">
        <v>0</v>
      </c>
      <c r="E45" s="482"/>
      <c r="F45" s="482"/>
      <c r="G45" s="482"/>
      <c r="H45" s="482"/>
      <c r="I45" s="87"/>
      <c r="J45" s="88"/>
      <c r="K45" s="88"/>
      <c r="L45" s="89"/>
      <c r="M45" s="483" t="s">
        <v>1</v>
      </c>
      <c r="N45" s="484"/>
      <c r="O45" s="484"/>
      <c r="P45" s="484"/>
      <c r="Q45" s="484"/>
      <c r="R45" s="90"/>
      <c r="S45" s="91"/>
      <c r="T45" s="91"/>
      <c r="U45" s="92"/>
      <c r="V45" s="481" t="s">
        <v>2</v>
      </c>
      <c r="W45" s="482"/>
      <c r="X45" s="482"/>
      <c r="Y45" s="482"/>
      <c r="Z45" s="482"/>
      <c r="AA45" s="93"/>
      <c r="AB45" s="94"/>
      <c r="AC45" s="94"/>
      <c r="AD45" s="95"/>
      <c r="AE45" s="481" t="s">
        <v>3</v>
      </c>
      <c r="AF45" s="482"/>
      <c r="AG45" s="482"/>
      <c r="AH45" s="482"/>
      <c r="AI45" s="482"/>
      <c r="AJ45" s="96"/>
      <c r="AK45" s="94"/>
      <c r="AL45" s="95"/>
      <c r="AM45" s="3" t="s">
        <v>4</v>
      </c>
      <c r="AN45" s="4">
        <v>2024</v>
      </c>
      <c r="AO45" s="42"/>
      <c r="AP45" s="42"/>
    </row>
    <row r="46" spans="1:42" s="6" customFormat="1">
      <c r="A46" s="7" t="s">
        <v>65</v>
      </c>
      <c r="B46" s="8" t="s">
        <v>8</v>
      </c>
      <c r="C46" s="8"/>
      <c r="D46" s="9" t="s">
        <v>9</v>
      </c>
      <c r="E46" s="10" t="s">
        <v>10</v>
      </c>
      <c r="F46" s="10" t="s">
        <v>11</v>
      </c>
      <c r="G46" s="10" t="s">
        <v>12</v>
      </c>
      <c r="H46" s="10" t="s">
        <v>713</v>
      </c>
      <c r="I46" s="11" t="s">
        <v>13</v>
      </c>
      <c r="J46" s="12" t="s">
        <v>4</v>
      </c>
      <c r="K46" s="12" t="s">
        <v>14</v>
      </c>
      <c r="L46" s="13" t="s">
        <v>15</v>
      </c>
      <c r="M46" s="10" t="s">
        <v>9</v>
      </c>
      <c r="N46" s="10" t="s">
        <v>10</v>
      </c>
      <c r="O46" s="10" t="s">
        <v>11</v>
      </c>
      <c r="P46" s="10" t="s">
        <v>12</v>
      </c>
      <c r="Q46" s="10" t="s">
        <v>713</v>
      </c>
      <c r="R46" s="11" t="s">
        <v>16</v>
      </c>
      <c r="S46" s="14" t="s">
        <v>4</v>
      </c>
      <c r="T46" s="14" t="s">
        <v>14</v>
      </c>
      <c r="U46" s="15" t="s">
        <v>15</v>
      </c>
      <c r="V46" s="9" t="s">
        <v>9</v>
      </c>
      <c r="W46" s="10" t="s">
        <v>10</v>
      </c>
      <c r="X46" s="10" t="s">
        <v>11</v>
      </c>
      <c r="Y46" s="10" t="s">
        <v>12</v>
      </c>
      <c r="Z46" s="10" t="s">
        <v>713</v>
      </c>
      <c r="AA46" s="11" t="s">
        <v>17</v>
      </c>
      <c r="AB46" s="14" t="s">
        <v>4</v>
      </c>
      <c r="AC46" s="14" t="s">
        <v>14</v>
      </c>
      <c r="AD46" s="13" t="s">
        <v>15</v>
      </c>
      <c r="AE46" s="9" t="s">
        <v>9</v>
      </c>
      <c r="AF46" s="10" t="s">
        <v>10</v>
      </c>
      <c r="AG46" s="10" t="s">
        <v>11</v>
      </c>
      <c r="AH46" s="10" t="s">
        <v>12</v>
      </c>
      <c r="AI46" s="10" t="s">
        <v>713</v>
      </c>
      <c r="AJ46" s="16" t="s">
        <v>4</v>
      </c>
      <c r="AK46" s="14" t="s">
        <v>14</v>
      </c>
      <c r="AL46" s="13" t="s">
        <v>15</v>
      </c>
      <c r="AM46" s="17" t="s">
        <v>18</v>
      </c>
      <c r="AN46" s="18" t="s">
        <v>18</v>
      </c>
      <c r="AO46" s="42"/>
      <c r="AP46" s="42"/>
    </row>
    <row r="47" spans="1:42" s="6" customFormat="1">
      <c r="A47" s="19" t="s">
        <v>66</v>
      </c>
      <c r="B47" s="19" t="s">
        <v>67</v>
      </c>
      <c r="C47" s="8"/>
      <c r="D47" s="21">
        <f>INDEX(PR!$A$1:$F$505,MATCH($B47,PR!$A:$A,0),2)</f>
        <v>5</v>
      </c>
      <c r="E47" s="22">
        <f>INDEX(PR!$A$1:$F$505,MATCH($B47,PR!$A:$A,0),3)</f>
        <v>10</v>
      </c>
      <c r="F47" s="22">
        <f>INDEX(PR!$A$1:$F$505,MATCH($B47,PR!$A:$A,0),4)</f>
        <v>7</v>
      </c>
      <c r="G47" s="22">
        <f>INDEX(PR!$A$1:$F$505,MATCH($B47,PR!$A:$A,0),5)</f>
        <v>3</v>
      </c>
      <c r="H47" s="22">
        <f>INDEX(PR!$A$1:$F$505,MATCH($B47,PR!$A:$A,0),6)</f>
        <v>5</v>
      </c>
      <c r="I47" s="60">
        <f t="shared" ref="I47:I61" si="166">COUNTIF(D47:H47,"&lt;40")</f>
        <v>5</v>
      </c>
      <c r="J47" s="25">
        <f t="shared" ref="J47:J61" si="167">IF(AND(D47=0,E47=0,F47=0,G47=0),H47,IF(AND(D47=0,E47=0,F47=0),AVERAGE(G47:H47),IF(AND(E47=0,D47=0),AVERAGE(F47:H47),IF(D47=0,AVERAGE(E47:H47),AVERAGE(D47:H47)))))</f>
        <v>6</v>
      </c>
      <c r="K47" s="25">
        <f t="shared" ref="K47:K61" si="168">IF(AND(D47=0,E47=0,F47=0,G47=0),"",IF(AND(D47=0,E47=0,F47=0),H47-G47,IF(AND(D47=0,E47=0),(H47-AVERAGE(F47:G47)),IF(D47=0,(H47-AVERAGE(E47:G47)),(H47-AVERAGE(D47:G47))))))</f>
        <v>-1.25</v>
      </c>
      <c r="L47" s="410">
        <f t="shared" ref="L47:L61" si="169">IF(AND(D47=0,E47=0,F47=0,G47=0),"",IF(AND(D47=0,E47=0,F47=0),K47/G47,IF(AND(D47=0,E47=0),(K47/AVERAGE(F47:G47)),IF(D47=0,(K47/AVERAGE(E47:G47)),(K47/AVERAGE(D47:G47))))))</f>
        <v>-0.2</v>
      </c>
      <c r="M47" s="22">
        <f>INDEX(GR!$A$1:$F$520,MATCH($B47,GR!$A:$A,0),2)</f>
        <v>4</v>
      </c>
      <c r="N47" s="22">
        <f>INDEX(GR!$A$1:$F$520,MATCH($B47,GR!$A:$A,0),3)</f>
        <v>2</v>
      </c>
      <c r="O47" s="22">
        <f>INDEX(GR!$A$1:$F$520,MATCH($B47,GR!$A:$A,0),4)</f>
        <v>1</v>
      </c>
      <c r="P47" s="22">
        <f>INDEX(GR!$A$1:$F$520,MATCH($B47,GR!$A:$A,0),5)</f>
        <v>1</v>
      </c>
      <c r="Q47" s="22">
        <f>INDEX(GR!$A$1:$F$520,MATCH($B47,GR!$A:$A,0),6)</f>
        <v>3</v>
      </c>
      <c r="R47" s="64">
        <f t="shared" ref="R47:R61" si="170">COUNTIF(M47:Q47,"&lt;10")</f>
        <v>5</v>
      </c>
      <c r="S47" s="28">
        <f t="shared" ref="S47:S61" si="171">IF(AND(M47=0,N47=0,O47=0,P47=0),Q47,IF(AND(M47=0,N47=0,O47=0),AVERAGE(P47:Q47),IF(AND(N47=0,M47=0),AVERAGE(O47:Q47),IF(M47=0,AVERAGE(N47:Q47),AVERAGE(M47:Q47)))))</f>
        <v>2.2000000000000002</v>
      </c>
      <c r="T47" s="28">
        <f t="shared" ref="T47:T61" si="172">IF(AND(M47=0,N47=0,O47=0,P47=0),"",IF(AND(M47=0,N47=0,O47=0),Q47-P47,IF(AND(M47=0,N47=0),(Q47-AVERAGE(O47:P47)),IF(M47=0,(Q47-AVERAGE(N47:P47)),(Q47-AVERAGE(M47:P47))))))</f>
        <v>1</v>
      </c>
      <c r="U47" s="40">
        <f>IF(AND(M47=0,N47=0,O47=0,P47=0),"",IF(AND(M47=0,N47=0,O47=0),T47/P47,IF(AND(M47=0,N47=0),(T47/AVERAGE(O47:P47)),IF(M47=0,(T47/AVERAGE(N47:P47)),(T47/AVERAGE(M47:P47))))))</f>
        <v>0.5</v>
      </c>
      <c r="V47" s="30">
        <f>INDEX(AE!$A$1:$K$501,MATCH($B47,AE!$A:$A,0),7)</f>
        <v>1</v>
      </c>
      <c r="W47" s="31">
        <f>INDEX(AE!$A$1:$K$501,MATCH($B47,AE!$A:$A,0),8)</f>
        <v>2</v>
      </c>
      <c r="X47" s="31">
        <f>INDEX(AE!$A$1:$K$501,MATCH($B47,AE!$A:$A,0),9)</f>
        <v>3</v>
      </c>
      <c r="Y47" s="31">
        <f>INDEX(AE!$A$1:$K$501,MATCH($B47,AE!$A:$A,0),10)</f>
        <v>1</v>
      </c>
      <c r="Z47" s="32">
        <f>INDEX(AE!$A$1:$K$501,MATCH($B47,AE!$A:$A,0),11)</f>
        <v>1</v>
      </c>
      <c r="AA47" s="65">
        <f t="shared" ref="AA47:AA61" si="173">COUNTIF(V47:Z47,"&lt;10")</f>
        <v>5</v>
      </c>
      <c r="AB47" s="28">
        <f t="shared" ref="AB47:AB61" si="174">IF(AND(V47=0,W47=0,X47=0,Y47=0),Z47,IF(AND(V47=0,W47=0,X47=0),AVERAGE(Y47:Z47),IF(AND(W47=0,V47=0),AVERAGE(X47:Z47),IF(V47=0,AVERAGE(W47:Z47),AVERAGE(V47:Z47)))))</f>
        <v>1.6</v>
      </c>
      <c r="AC47" s="28">
        <f t="shared" ref="AC47:AC61" si="175">IF(AND(V47=0,W47=0,X47=0,Y47=0),"",IF(AND(V47=0,W47=0,X47=0),Z47-Y47,IF(AND(V47=0,W47=0),(Z47-AVERAGE(X47:Y47)),IF(V47=0,(Z47-AVERAGE(W47:Y47)),(Z47-AVERAGE(V47:Y47))))))</f>
        <v>-0.75</v>
      </c>
      <c r="AD47" s="410">
        <f>IF(AND(V47=0,W47=0,X47=0,Y47=0),"",IF(AND(V47=0,W47=0,X47=0),AC47/Y47,IF(AND(V47=0,W47=0),(AC47/AVERAGE(X47:Y47)),IF(V47=0,(AC47/AVERAGE(W47:Y47)),(AC47/AVERAGE(V47:Y47))))))</f>
        <v>-0.42857142857142855</v>
      </c>
      <c r="AE47" s="30">
        <f>INDEX(AE!$A$1:$K$501,MATCH($B47,AE!$A:$A,0),2)</f>
        <v>6</v>
      </c>
      <c r="AF47" s="31">
        <f>INDEX(AE!$A$1:$K$501,MATCH($B47,AE!$A:$A,0),3)</f>
        <v>7</v>
      </c>
      <c r="AG47" s="31">
        <f>INDEX(AE!$A$1:$K$501,MATCH($B47,AE!$A:$A,0),4)</f>
        <v>11</v>
      </c>
      <c r="AH47" s="31">
        <f>INDEX(AE!$A$1:$K$501,MATCH($B47,AE!$A:$A,0),5)</f>
        <v>5</v>
      </c>
      <c r="AI47" s="32">
        <f>INDEX(AE!$A$1:$K$501,MATCH($B47,AE!$A:$A,0),6)</f>
        <v>2</v>
      </c>
      <c r="AJ47" s="34">
        <f t="shared" ref="AJ47:AJ61" si="176">IF(AND(AE47=0,AF47=0,AG47=0,AH47=0),AI47,IF(AND(AE47=0,AF47=0,AG47=0),AVERAGE(AH47:AI47),IF(AND(AF47=0,AE47=0),AVERAGE(AG47:AI47),IF(AE47=0,AVERAGE(AF47:AI47),AVERAGE(AE47:AI47)))))</f>
        <v>6.2</v>
      </c>
      <c r="AK47" s="28">
        <f t="shared" ref="AK47:AK61" si="177">IF(AND(AE47=0,AF47=0,AG47=0,AH47=0),"",IF(AND(AE47=0,AF47=0,AG47=0),AI47-AH47,IF(AND(AE47=0,AF47=0),(AI47-AVERAGE(AG47:AH47)),IF(AE47=0,(AI47-AVERAGE(AF47:AH47)),(AI47-AVERAGE(AE47:AH47))))))</f>
        <v>-5.25</v>
      </c>
      <c r="AL47" s="427">
        <f>IF(AND(AE47=0,AF47=0,AG47=0,AH47=0),"",IF(AND(AE47=0,AF47=0,AG47=0),AK47/AH47,IF(AND(AE47=0,AF47=0),(AK47/AVERAGE(AG47:AH47)),IF(AE47=0,(AK47/AVERAGE(AF47:AH47)),(AK47/AVERAGE(AE47:AH47))))))</f>
        <v>-0.72413793103448276</v>
      </c>
      <c r="AM47" s="35">
        <f t="shared" ref="AM47:AM61" si="178">IF(AJ47=0,"",AB47/AJ47)</f>
        <v>0.25806451612903225</v>
      </c>
      <c r="AN47" s="36">
        <f t="shared" ref="AN47:AN61" si="179">IF(AI47=0,"",Z47/AI47)</f>
        <v>0.5</v>
      </c>
      <c r="AO47" s="42"/>
      <c r="AP47" s="42"/>
    </row>
    <row r="48" spans="1:42" s="6" customFormat="1">
      <c r="A48" s="19" t="s">
        <v>68</v>
      </c>
      <c r="B48" s="19" t="s">
        <v>69</v>
      </c>
      <c r="C48" s="8"/>
      <c r="D48" s="21">
        <f>INDEX(PR!$A$1:$F$505,MATCH($B48,PR!$A:$A,0),2)</f>
        <v>4</v>
      </c>
      <c r="E48" s="22">
        <f>INDEX(PR!$A$1:$F$505,MATCH($B48,PR!$A:$A,0),3)</f>
        <v>2</v>
      </c>
      <c r="F48" s="22">
        <f>INDEX(PR!$A$1:$F$505,MATCH($B48,PR!$A:$A,0),4)</f>
        <v>4</v>
      </c>
      <c r="G48" s="22">
        <f>INDEX(PR!$A$1:$F$505,MATCH($B48,PR!$A:$A,0),5)</f>
        <v>4</v>
      </c>
      <c r="H48" s="22">
        <f>INDEX(PR!$A$1:$F$505,MATCH($B48,PR!$A:$A,0),6)</f>
        <v>3</v>
      </c>
      <c r="I48" s="60">
        <f t="shared" si="166"/>
        <v>5</v>
      </c>
      <c r="J48" s="25">
        <f t="shared" si="167"/>
        <v>3.4</v>
      </c>
      <c r="K48" s="25">
        <f t="shared" si="168"/>
        <v>-0.5</v>
      </c>
      <c r="L48" s="26">
        <f t="shared" si="169"/>
        <v>-0.14285714285714285</v>
      </c>
      <c r="M48" s="22">
        <f>INDEX(GR!$A$1:$F$520,MATCH($B48,GR!$A:$A,0),2)</f>
        <v>3</v>
      </c>
      <c r="N48" s="22">
        <f>INDEX(GR!$A$1:$F$520,MATCH($B48,GR!$A:$A,0),3)</f>
        <v>4</v>
      </c>
      <c r="O48" s="22">
        <f>INDEX(GR!$A$1:$F$520,MATCH($B48,GR!$A:$A,0),4)</f>
        <v>0</v>
      </c>
      <c r="P48" s="22">
        <f>INDEX(GR!$A$1:$F$520,MATCH($B48,GR!$A:$A,0),5)</f>
        <v>0</v>
      </c>
      <c r="Q48" s="22">
        <f>INDEX(GR!$A$1:$F$520,MATCH($B48,GR!$A:$A,0),6)</f>
        <v>2</v>
      </c>
      <c r="R48" s="64">
        <f t="shared" si="170"/>
        <v>5</v>
      </c>
      <c r="S48" s="28">
        <f t="shared" si="171"/>
        <v>1.8</v>
      </c>
      <c r="T48" s="28">
        <f t="shared" si="172"/>
        <v>0.25</v>
      </c>
      <c r="U48" s="39">
        <f t="shared" ref="U48:U61" si="180">IF(AND(M48=0,N48=0,O48=0,P48=0),"",IF(AND(M48=0,N48=0,O48=0),T48/AVERAGE(Q48:R48),IF(AND(M48=0,N48=0),(T48/AVERAGE(O48:P48)),IF(M48=0,(T48/AVERAGE(N48:P48)),(T48/AVERAGE(M48:P48))))))</f>
        <v>0.14285714285714285</v>
      </c>
      <c r="V48" s="30">
        <f>INDEX(AE!$A$1:$K$501,MATCH($B48,AE!$A:$A,0),7)</f>
        <v>0</v>
      </c>
      <c r="W48" s="31">
        <f>INDEX(AE!$A$1:$K$501,MATCH($B48,AE!$A:$A,0),8)</f>
        <v>0</v>
      </c>
      <c r="X48" s="31">
        <f>INDEX(AE!$A$1:$K$501,MATCH($B48,AE!$A:$A,0),9)</f>
        <v>2</v>
      </c>
      <c r="Y48" s="31">
        <f>INDEX(AE!$A$1:$K$501,MATCH($B48,AE!$A:$A,0),10)</f>
        <v>1</v>
      </c>
      <c r="Z48" s="32">
        <f>INDEX(AE!$A$1:$K$501,MATCH($B48,AE!$A:$A,0),11)</f>
        <v>0</v>
      </c>
      <c r="AA48" s="65">
        <f t="shared" si="173"/>
        <v>5</v>
      </c>
      <c r="AB48" s="28">
        <f t="shared" si="174"/>
        <v>1</v>
      </c>
      <c r="AC48" s="28">
        <f t="shared" si="175"/>
        <v>-1.5</v>
      </c>
      <c r="AD48" s="33">
        <f t="shared" ref="AD48:AD61" si="181">IF(AND(V48=0,W48=0,X48=0,Y48=0),"",IF(AND(V48=0,W48=0,X48=0),AC48/Y48,IF(AND(V48=0,W48=0),(AC48/AVERAGE(X48:Y48)),IF(V48=0,(AC48/AVERAGE(W48:Y48)),(AC48/AVERAGE(V48:Y48))))))</f>
        <v>-1</v>
      </c>
      <c r="AE48" s="30">
        <f>INDEX(AE!$A$1:$K$501,MATCH($B48,AE!$A:$A,0),2)</f>
        <v>4</v>
      </c>
      <c r="AF48" s="31">
        <f>INDEX(AE!$A$1:$K$501,MATCH($B48,AE!$A:$A,0),3)</f>
        <v>2</v>
      </c>
      <c r="AG48" s="31">
        <f>INDEX(AE!$A$1:$K$501,MATCH($B48,AE!$A:$A,0),4)</f>
        <v>6</v>
      </c>
      <c r="AH48" s="31">
        <f>INDEX(AE!$A$1:$K$501,MATCH($B48,AE!$A:$A,0),5)</f>
        <v>3</v>
      </c>
      <c r="AI48" s="32">
        <f>INDEX(AE!$A$1:$K$501,MATCH($B48,AE!$A:$A,0),6)</f>
        <v>1</v>
      </c>
      <c r="AJ48" s="34">
        <f t="shared" si="176"/>
        <v>3.2</v>
      </c>
      <c r="AK48" s="28">
        <f t="shared" si="177"/>
        <v>-2.75</v>
      </c>
      <c r="AL48" s="427">
        <f t="shared" ref="AL48:AL61" si="182">IF(AND(AE48=0,AF48=0,AG48=0,AH48=0),"",IF(AND(AE48=0,AF48=0,AG48=0),AK48/AH48,IF(AND(AE48=0,AF48=0),(AK48/AVERAGE(AG48:AH48)),IF(AE48=0,(AK48/AVERAGE(AF48:AH48)),(AK48/AVERAGE(AE48:AH48))))))</f>
        <v>-0.73333333333333328</v>
      </c>
      <c r="AM48" s="35">
        <f t="shared" si="178"/>
        <v>0.3125</v>
      </c>
      <c r="AN48" s="435">
        <f t="shared" si="179"/>
        <v>0</v>
      </c>
      <c r="AO48" s="42"/>
      <c r="AP48" s="42"/>
    </row>
    <row r="49" spans="1:43" s="69" customFormat="1">
      <c r="A49" s="71" t="s">
        <v>70</v>
      </c>
      <c r="B49" s="136" t="s">
        <v>71</v>
      </c>
      <c r="C49" s="117"/>
      <c r="D49" s="72">
        <f>SUM(D47:D48)</f>
        <v>9</v>
      </c>
      <c r="E49" s="73">
        <f t="shared" ref="E49:H49" si="183">SUM(E47:E48)</f>
        <v>12</v>
      </c>
      <c r="F49" s="73">
        <f t="shared" si="183"/>
        <v>11</v>
      </c>
      <c r="G49" s="73">
        <f t="shared" si="183"/>
        <v>7</v>
      </c>
      <c r="H49" s="74">
        <f t="shared" si="183"/>
        <v>8</v>
      </c>
      <c r="I49" s="137">
        <f t="shared" si="166"/>
        <v>5</v>
      </c>
      <c r="J49" s="76">
        <f t="shared" si="167"/>
        <v>9.4</v>
      </c>
      <c r="K49" s="76">
        <f t="shared" si="168"/>
        <v>-1.75</v>
      </c>
      <c r="L49" s="77">
        <f t="shared" si="169"/>
        <v>-0.17948717948717949</v>
      </c>
      <c r="M49" s="72">
        <f>SUM(M47:M48)</f>
        <v>7</v>
      </c>
      <c r="N49" s="73">
        <f t="shared" ref="N49:Q49" si="184">SUM(N47:N48)</f>
        <v>6</v>
      </c>
      <c r="O49" s="73">
        <f t="shared" si="184"/>
        <v>1</v>
      </c>
      <c r="P49" s="73">
        <f t="shared" si="184"/>
        <v>1</v>
      </c>
      <c r="Q49" s="74">
        <f t="shared" si="184"/>
        <v>5</v>
      </c>
      <c r="R49" s="138">
        <f t="shared" si="170"/>
        <v>5</v>
      </c>
      <c r="S49" s="79">
        <f t="shared" si="171"/>
        <v>4</v>
      </c>
      <c r="T49" s="79">
        <f t="shared" si="172"/>
        <v>1.25</v>
      </c>
      <c r="U49" s="141">
        <f t="shared" si="180"/>
        <v>0.33333333333333331</v>
      </c>
      <c r="V49" s="120">
        <f>SUM(V47:V48)</f>
        <v>1</v>
      </c>
      <c r="W49" s="81">
        <f t="shared" ref="W49:Z49" si="185">SUM(W47:W48)</f>
        <v>2</v>
      </c>
      <c r="X49" s="81">
        <f t="shared" si="185"/>
        <v>5</v>
      </c>
      <c r="Y49" s="81">
        <f t="shared" si="185"/>
        <v>2</v>
      </c>
      <c r="Z49" s="81">
        <f t="shared" si="185"/>
        <v>1</v>
      </c>
      <c r="AA49" s="139">
        <f t="shared" si="173"/>
        <v>5</v>
      </c>
      <c r="AB49" s="79">
        <f t="shared" si="174"/>
        <v>2.2000000000000002</v>
      </c>
      <c r="AC49" s="79">
        <f t="shared" si="175"/>
        <v>-1.5</v>
      </c>
      <c r="AD49" s="412">
        <f t="shared" si="181"/>
        <v>-0.6</v>
      </c>
      <c r="AE49" s="120">
        <f>SUM(AE47:AE48)</f>
        <v>10</v>
      </c>
      <c r="AF49" s="81">
        <f t="shared" ref="AF49:AI49" si="186">SUM(AF47:AF48)</f>
        <v>9</v>
      </c>
      <c r="AG49" s="81">
        <f t="shared" si="186"/>
        <v>17</v>
      </c>
      <c r="AH49" s="81">
        <f t="shared" si="186"/>
        <v>8</v>
      </c>
      <c r="AI49" s="81">
        <f t="shared" si="186"/>
        <v>3</v>
      </c>
      <c r="AJ49" s="83">
        <f t="shared" si="176"/>
        <v>9.4</v>
      </c>
      <c r="AK49" s="79">
        <f t="shared" si="177"/>
        <v>-8</v>
      </c>
      <c r="AL49" s="412">
        <f t="shared" si="182"/>
        <v>-0.72727272727272729</v>
      </c>
      <c r="AM49" s="140">
        <f t="shared" si="178"/>
        <v>0.23404255319148937</v>
      </c>
      <c r="AN49" s="85">
        <f t="shared" si="179"/>
        <v>0.33333333333333331</v>
      </c>
      <c r="AO49" s="86">
        <v>1.86</v>
      </c>
      <c r="AP49" s="68">
        <v>2.39</v>
      </c>
    </row>
    <row r="50" spans="1:43" s="69" customFormat="1">
      <c r="A50" s="71"/>
      <c r="B50" s="136"/>
      <c r="C50" s="117"/>
      <c r="D50" s="72"/>
      <c r="E50" s="73"/>
      <c r="F50" s="73"/>
      <c r="G50" s="73"/>
      <c r="H50" s="73"/>
      <c r="I50" s="75"/>
      <c r="J50" s="76"/>
      <c r="K50" s="76"/>
      <c r="L50" s="39"/>
      <c r="M50" s="73"/>
      <c r="N50" s="73"/>
      <c r="O50" s="73"/>
      <c r="P50" s="73"/>
      <c r="Q50" s="73"/>
      <c r="R50" s="78"/>
      <c r="S50" s="79"/>
      <c r="T50" s="79"/>
      <c r="U50" s="141"/>
      <c r="V50" s="120"/>
      <c r="W50" s="81"/>
      <c r="X50" s="81"/>
      <c r="Y50" s="81"/>
      <c r="Z50" s="121"/>
      <c r="AA50" s="81"/>
      <c r="AB50" s="79"/>
      <c r="AC50" s="79"/>
      <c r="AD50" s="39" t="str">
        <f t="shared" si="181"/>
        <v/>
      </c>
      <c r="AE50" s="120"/>
      <c r="AF50" s="81"/>
      <c r="AG50" s="81"/>
      <c r="AH50" s="81"/>
      <c r="AI50" s="121"/>
      <c r="AJ50" s="83"/>
      <c r="AK50" s="79"/>
      <c r="AL50" s="39" t="str">
        <f t="shared" si="182"/>
        <v/>
      </c>
      <c r="AM50" s="84"/>
      <c r="AN50" s="85"/>
      <c r="AO50" s="119"/>
      <c r="AP50" s="119"/>
    </row>
    <row r="51" spans="1:43" s="6" customFormat="1">
      <c r="A51" s="19" t="s">
        <v>72</v>
      </c>
      <c r="B51" s="19" t="s">
        <v>73</v>
      </c>
      <c r="C51" s="8"/>
      <c r="D51" s="21">
        <f>INDEX(PR!$A$1:$F$505,MATCH($B51,PR!$A:$A,0),2)</f>
        <v>25</v>
      </c>
      <c r="E51" s="22">
        <f>INDEX(PR!$A$1:$F$505,MATCH($B51,PR!$A:$A,0),3)</f>
        <v>21</v>
      </c>
      <c r="F51" s="22">
        <f>INDEX(PR!$A$1:$F$505,MATCH($B51,PR!$A:$A,0),4)</f>
        <v>15</v>
      </c>
      <c r="G51" s="22">
        <f>INDEX(PR!$A$1:$F$505,MATCH($B51,PR!$A:$A,0),5)</f>
        <v>10</v>
      </c>
      <c r="H51" s="22">
        <f>INDEX(PR!$A$1:$F$505,MATCH($B51,PR!$A:$A,0),6)</f>
        <v>9</v>
      </c>
      <c r="I51" s="60">
        <f t="shared" si="166"/>
        <v>5</v>
      </c>
      <c r="J51" s="25">
        <f t="shared" si="167"/>
        <v>16</v>
      </c>
      <c r="K51" s="25">
        <f t="shared" si="168"/>
        <v>-8.75</v>
      </c>
      <c r="L51" s="26">
        <f t="shared" si="169"/>
        <v>-0.49295774647887325</v>
      </c>
      <c r="M51" s="22">
        <f>INDEX(GR!$A$1:$F$520,MATCH($B51,GR!$A:$A,0),2)</f>
        <v>8</v>
      </c>
      <c r="N51" s="22">
        <f>INDEX(GR!$A$1:$F$520,MATCH($B51,GR!$A:$A,0),3)</f>
        <v>4</v>
      </c>
      <c r="O51" s="22">
        <f>INDEX(GR!$A$1:$F$520,MATCH($B51,GR!$A:$A,0),4)</f>
        <v>11</v>
      </c>
      <c r="P51" s="22">
        <f>INDEX(GR!$A$1:$F$520,MATCH($B51,GR!$A:$A,0),5)</f>
        <v>6</v>
      </c>
      <c r="Q51" s="22">
        <f>INDEX(GR!$A$1:$F$520,MATCH($B51,GR!$A:$A,0),6)</f>
        <v>8</v>
      </c>
      <c r="R51" s="428">
        <f t="shared" si="170"/>
        <v>4</v>
      </c>
      <c r="S51" s="28">
        <f t="shared" si="171"/>
        <v>7.4</v>
      </c>
      <c r="T51" s="28">
        <f t="shared" si="172"/>
        <v>0.75</v>
      </c>
      <c r="U51" s="39">
        <f t="shared" si="180"/>
        <v>0.10344827586206896</v>
      </c>
      <c r="V51" s="30">
        <f>INDEX(AE!$A$1:$K$501,MATCH($B51,AE!$A:$A,0),7)</f>
        <v>3</v>
      </c>
      <c r="W51" s="31">
        <f>INDEX(AE!$A$1:$K$501,MATCH($B51,AE!$A:$A,0),8)</f>
        <v>3</v>
      </c>
      <c r="X51" s="31">
        <f>INDEX(AE!$A$1:$K$501,MATCH($B51,AE!$A:$A,0),9)</f>
        <v>2</v>
      </c>
      <c r="Y51" s="31">
        <f>INDEX(AE!$A$1:$K$501,MATCH($B51,AE!$A:$A,0),10)</f>
        <v>4</v>
      </c>
      <c r="Z51" s="32">
        <f>INDEX(AE!$A$1:$K$501,MATCH($B51,AE!$A:$A,0),11)</f>
        <v>0</v>
      </c>
      <c r="AA51" s="65">
        <f t="shared" si="173"/>
        <v>5</v>
      </c>
      <c r="AB51" s="28">
        <f t="shared" si="174"/>
        <v>2.4</v>
      </c>
      <c r="AC51" s="28">
        <f t="shared" si="175"/>
        <v>-3</v>
      </c>
      <c r="AD51" s="411">
        <f t="shared" si="181"/>
        <v>-1</v>
      </c>
      <c r="AE51" s="30">
        <f>INDEX(AE!$A$1:$K$501,MATCH($B51,AE!$A:$A,0),2)</f>
        <v>6</v>
      </c>
      <c r="AF51" s="31">
        <f>INDEX(AE!$A$1:$K$501,MATCH($B51,AE!$A:$A,0),3)</f>
        <v>9</v>
      </c>
      <c r="AG51" s="31">
        <f>INDEX(AE!$A$1:$K$501,MATCH($B51,AE!$A:$A,0),4)</f>
        <v>13</v>
      </c>
      <c r="AH51" s="31">
        <f>INDEX(AE!$A$1:$K$501,MATCH($B51,AE!$A:$A,0),5)</f>
        <v>14</v>
      </c>
      <c r="AI51" s="32">
        <f>INDEX(AE!$A$1:$K$501,MATCH($B51,AE!$A:$A,0),6)</f>
        <v>8</v>
      </c>
      <c r="AJ51" s="34">
        <f t="shared" si="176"/>
        <v>10</v>
      </c>
      <c r="AK51" s="28">
        <f t="shared" si="177"/>
        <v>-2.5</v>
      </c>
      <c r="AL51" s="413">
        <f t="shared" si="182"/>
        <v>-0.23809523809523808</v>
      </c>
      <c r="AM51" s="35">
        <f t="shared" si="178"/>
        <v>0.24</v>
      </c>
      <c r="AN51" s="36">
        <f t="shared" si="179"/>
        <v>0</v>
      </c>
      <c r="AO51" s="37">
        <v>1.85</v>
      </c>
      <c r="AP51" s="63">
        <v>2.69</v>
      </c>
    </row>
    <row r="52" spans="1:43" s="6" customFormat="1">
      <c r="A52" s="19"/>
      <c r="B52" s="19"/>
      <c r="C52" s="8"/>
      <c r="D52" s="21"/>
      <c r="E52" s="22"/>
      <c r="F52" s="22"/>
      <c r="G52" s="22"/>
      <c r="H52" s="22"/>
      <c r="I52" s="24"/>
      <c r="J52" s="25"/>
      <c r="K52" s="25"/>
      <c r="L52" s="39"/>
      <c r="M52" s="22"/>
      <c r="N52" s="22"/>
      <c r="O52" s="22"/>
      <c r="P52" s="22"/>
      <c r="Q52" s="22"/>
      <c r="R52" s="27"/>
      <c r="S52" s="28"/>
      <c r="T52" s="28"/>
      <c r="U52" s="39"/>
      <c r="V52" s="30"/>
      <c r="W52" s="31"/>
      <c r="X52" s="31"/>
      <c r="Y52" s="31"/>
      <c r="Z52" s="32"/>
      <c r="AA52" s="31"/>
      <c r="AB52" s="28"/>
      <c r="AC52" s="28"/>
      <c r="AD52" s="39" t="str">
        <f t="shared" si="181"/>
        <v/>
      </c>
      <c r="AE52" s="30"/>
      <c r="AF52" s="31"/>
      <c r="AG52" s="31"/>
      <c r="AH52" s="31"/>
      <c r="AI52" s="32"/>
      <c r="AJ52" s="34"/>
      <c r="AK52" s="28"/>
      <c r="AL52" s="39" t="str">
        <f t="shared" si="182"/>
        <v/>
      </c>
      <c r="AM52" s="35"/>
      <c r="AN52" s="41"/>
      <c r="AO52" s="42"/>
      <c r="AP52" s="42"/>
    </row>
    <row r="53" spans="1:43">
      <c r="A53" s="99" t="s">
        <v>74</v>
      </c>
      <c r="B53" s="99" t="s">
        <v>75</v>
      </c>
      <c r="C53" s="100" t="s">
        <v>47</v>
      </c>
      <c r="D53" s="101">
        <f>INDEX(PR!$A$1:$F$505,MATCH($B53,PR!$A:$A,0),2)</f>
        <v>0</v>
      </c>
      <c r="E53" s="102">
        <f>INDEX(PR!$A$1:$F$505,MATCH($B53,PR!$A:$A,0),3)</f>
        <v>0</v>
      </c>
      <c r="F53" s="102">
        <f>INDEX(PR!$A$1:$F$505,MATCH($B53,PR!$A:$A,0),4)</f>
        <v>4</v>
      </c>
      <c r="G53" s="102">
        <f>INDEX(PR!$A$1:$F$505,MATCH($B53,PR!$A:$A,0),5)</f>
        <v>3</v>
      </c>
      <c r="H53" s="102">
        <f>INDEX(PR!$A$1:$F$505,MATCH($B53,PR!$A:$A,0),6)</f>
        <v>10</v>
      </c>
      <c r="I53" s="103">
        <f t="shared" si="166"/>
        <v>5</v>
      </c>
      <c r="J53" s="104">
        <f t="shared" si="167"/>
        <v>5.666666666666667</v>
      </c>
      <c r="K53" s="104">
        <f t="shared" si="168"/>
        <v>6.5</v>
      </c>
      <c r="L53" s="105">
        <f t="shared" si="169"/>
        <v>1.8571428571428572</v>
      </c>
      <c r="M53" s="102">
        <f>INDEX(GR!$A$1:$F$520,MATCH($B53,GR!$A:$A,0),2)</f>
        <v>0</v>
      </c>
      <c r="N53" s="102">
        <f>INDEX(GR!$A$1:$F$520,MATCH($B53,GR!$A:$A,0),3)</f>
        <v>0</v>
      </c>
      <c r="O53" s="102">
        <f>INDEX(GR!$A$1:$F$520,MATCH($B53,GR!$A:$A,0),4)</f>
        <v>0</v>
      </c>
      <c r="P53" s="102">
        <f>INDEX(GR!$A$1:$F$520,MATCH($B53,GR!$A:$A,0),5)</f>
        <v>1</v>
      </c>
      <c r="Q53" s="102">
        <f>INDEX(GR!$A$1:$F$520,MATCH($B53,GR!$A:$A,0),6)</f>
        <v>1</v>
      </c>
      <c r="R53" s="106">
        <f t="shared" si="170"/>
        <v>5</v>
      </c>
      <c r="S53" s="107">
        <f t="shared" si="171"/>
        <v>1</v>
      </c>
      <c r="T53" s="107">
        <f t="shared" si="172"/>
        <v>0</v>
      </c>
      <c r="U53" s="105">
        <f t="shared" si="180"/>
        <v>0</v>
      </c>
      <c r="V53" s="109">
        <f>INDEX(AE!$A$1:$K$501,MATCH($B53,AE!$A:$A,0),7)</f>
        <v>0</v>
      </c>
      <c r="W53" s="110">
        <f>INDEX(AE!$A$1:$K$501,MATCH($B53,AE!$A:$A,0),8)</f>
        <v>0</v>
      </c>
      <c r="X53" s="110">
        <f>INDEX(AE!$A$1:$K$501,MATCH($B53,AE!$A:$A,0),9)</f>
        <v>2</v>
      </c>
      <c r="Y53" s="110">
        <f>INDEX(AE!$A$1:$K$501,MATCH($B53,AE!$A:$A,0),10)</f>
        <v>0</v>
      </c>
      <c r="Z53" s="111">
        <f>INDEX(AE!$A$1:$K$501,MATCH($B53,AE!$A:$A,0),11)</f>
        <v>1</v>
      </c>
      <c r="AA53" s="110">
        <f t="shared" si="173"/>
        <v>5</v>
      </c>
      <c r="AB53" s="107">
        <f t="shared" si="174"/>
        <v>1</v>
      </c>
      <c r="AC53" s="107">
        <f t="shared" si="175"/>
        <v>0</v>
      </c>
      <c r="AD53" s="105">
        <f t="shared" si="181"/>
        <v>0</v>
      </c>
      <c r="AE53" s="109">
        <f>INDEX(AE!$A$1:$K$501,MATCH($B53,AE!$A:$A,0),2)</f>
        <v>0</v>
      </c>
      <c r="AF53" s="110">
        <f>INDEX(AE!$A$1:$K$501,MATCH($B53,AE!$A:$A,0),3)</f>
        <v>0</v>
      </c>
      <c r="AG53" s="110">
        <f>INDEX(AE!$A$1:$K$501,MATCH($B53,AE!$A:$A,0),4)</f>
        <v>2</v>
      </c>
      <c r="AH53" s="110">
        <f>INDEX(AE!$A$1:$K$501,MATCH($B53,AE!$A:$A,0),5)</f>
        <v>4</v>
      </c>
      <c r="AI53" s="111">
        <f>INDEX(AE!$A$1:$K$501,MATCH($B53,AE!$A:$A,0),6)</f>
        <v>7</v>
      </c>
      <c r="AJ53" s="112">
        <f t="shared" si="176"/>
        <v>4.333333333333333</v>
      </c>
      <c r="AK53" s="107">
        <f t="shared" si="177"/>
        <v>4</v>
      </c>
      <c r="AL53" s="105">
        <f t="shared" si="182"/>
        <v>1.3333333333333333</v>
      </c>
      <c r="AM53" s="113">
        <f t="shared" si="178"/>
        <v>0.23076923076923078</v>
      </c>
      <c r="AN53" s="142">
        <f t="shared" si="179"/>
        <v>0.14285714285714285</v>
      </c>
      <c r="AO53" s="143">
        <v>3.12</v>
      </c>
      <c r="AP53" s="144">
        <v>2.73</v>
      </c>
    </row>
    <row r="54" spans="1:43">
      <c r="A54" s="19"/>
      <c r="B54" s="19"/>
      <c r="D54" s="21"/>
      <c r="E54" s="22"/>
      <c r="F54" s="22"/>
      <c r="G54" s="22"/>
      <c r="H54" s="22"/>
      <c r="I54" s="24"/>
      <c r="J54" s="25"/>
      <c r="K54" s="25"/>
      <c r="L54" s="39"/>
      <c r="M54" s="22"/>
      <c r="N54" s="22"/>
      <c r="O54" s="22"/>
      <c r="P54" s="22"/>
      <c r="Q54" s="22"/>
      <c r="R54" s="27"/>
      <c r="S54" s="28"/>
      <c r="T54" s="28"/>
      <c r="U54" s="39"/>
      <c r="V54" s="30"/>
      <c r="W54" s="31"/>
      <c r="X54" s="31"/>
      <c r="Y54" s="31"/>
      <c r="Z54" s="32"/>
      <c r="AA54" s="31"/>
      <c r="AB54" s="28"/>
      <c r="AC54" s="28"/>
      <c r="AD54" s="39" t="str">
        <f t="shared" si="181"/>
        <v/>
      </c>
      <c r="AE54" s="30"/>
      <c r="AF54" s="31"/>
      <c r="AG54" s="31"/>
      <c r="AH54" s="31"/>
      <c r="AI54" s="32"/>
      <c r="AJ54" s="34"/>
      <c r="AK54" s="28"/>
      <c r="AL54" s="39" t="str">
        <f t="shared" si="182"/>
        <v/>
      </c>
      <c r="AM54" s="35"/>
      <c r="AN54" s="41"/>
    </row>
    <row r="55" spans="1:43">
      <c r="A55" s="145" t="s">
        <v>76</v>
      </c>
      <c r="B55" s="145" t="s">
        <v>77</v>
      </c>
      <c r="D55" s="21">
        <f>INDEX(PR!$A$1:$F$505,MATCH($B55,PR!$A:$A,0),2)</f>
        <v>8</v>
      </c>
      <c r="E55" s="22">
        <f>INDEX(PR!$A$1:$F$505,MATCH($B55,PR!$A:$A,0),3)</f>
        <v>3</v>
      </c>
      <c r="F55" s="22">
        <f>INDEX(PR!$A$1:$F$505,MATCH($B55,PR!$A:$A,0),4)</f>
        <v>6</v>
      </c>
      <c r="G55" s="22">
        <f>INDEX(PR!$A$1:$F$505,MATCH($B55,PR!$A:$A,0),5)</f>
        <v>4</v>
      </c>
      <c r="H55" s="23">
        <f>INDEX(PR!$A$1:$F$505,MATCH($B55,PR!$A:$A,0),6)</f>
        <v>2</v>
      </c>
      <c r="I55" s="137">
        <f t="shared" ref="I55" si="187">COUNTIF(D55:H55,"&lt;40")</f>
        <v>5</v>
      </c>
      <c r="J55" s="76">
        <f t="shared" ref="J55" si="188">IF(AND(D55=0,E55=0,F55=0,G55=0),H55,IF(AND(D55=0,E55=0,F55=0),AVERAGE(G55:H55),IF(AND(E55=0,D55=0),AVERAGE(F55:H55),IF(D55=0,AVERAGE(E55:H55),AVERAGE(D55:H55)))))</f>
        <v>4.5999999999999996</v>
      </c>
      <c r="K55" s="76">
        <f t="shared" ref="K55" si="189">IF(AND(D55=0,E55=0,F55=0,G55=0),"",IF(AND(D55=0,E55=0,F55=0),H55-G55,IF(AND(D55=0,E55=0),(H55-AVERAGE(F55:G55)),IF(D55=0,(H55-AVERAGE(E55:G55)),(H55-AVERAGE(D55:G55))))))</f>
        <v>-3.25</v>
      </c>
      <c r="L55" s="427">
        <f>IF(AND(D55=0,E55=0,F55=0,G55=0),"",IF(AND(D55=0,E55=0,F55=0),K55/G55,IF(AND(D55=0,E55=0),(K55/AVERAGE(F55:G55)),IF(D55=0,(K55/AVERAGE(E55:G55)),(K55/AVERAGE(D55:G55))))))</f>
        <v>-0.61904761904761907</v>
      </c>
      <c r="M55" s="21">
        <f>INDEX(GR!$A$1:$F$520,MATCH($B55,GR!$A:$A,0),2)</f>
        <v>0</v>
      </c>
      <c r="N55" s="22">
        <f>INDEX(GR!$A$1:$F$520,MATCH($B55,GR!$A:$A,0),3)</f>
        <v>5</v>
      </c>
      <c r="O55" s="22">
        <f>INDEX(GR!$A$1:$F$520,MATCH($B55,GR!$A:$A,0),4)</f>
        <v>1</v>
      </c>
      <c r="P55" s="22">
        <f>INDEX(GR!$A$1:$F$520,MATCH($B55,GR!$A:$A,0),5)</f>
        <v>3</v>
      </c>
      <c r="Q55" s="23">
        <f>INDEX(GR!$A$1:$F$520,MATCH($B55,GR!$A:$A,0),6)</f>
        <v>0</v>
      </c>
      <c r="R55" s="64">
        <f>COUNTIF(M55:Q55,"&lt;10")</f>
        <v>5</v>
      </c>
      <c r="S55" s="28">
        <f>IF(AND(M55=0,N55=0,O55=0,P55=0),Q55,IF(AND(M55=0,N55=0,O55=0),AVERAGE(P55:Q55),IF(AND(N55=0,M55=0),AVERAGE(O55:Q55),IF(M55=0,AVERAGE(N55:Q55),AVERAGE(M55:Q55)))))</f>
        <v>2.25</v>
      </c>
      <c r="T55" s="28">
        <f>IF(AND(M55=0,N55=0,O55=0,P55=0),"",IF(AND(M55=0,N55=0,O55=0),Q55-P55,IF(AND(M55=0,N55=0),(Q55-AVERAGE(O55:P55)),IF(M55=0,(Q55-AVERAGE(N55:P55)),(Q55-AVERAGE(M55:P55))))))</f>
        <v>-3</v>
      </c>
      <c r="U55" s="33">
        <f>IF(AND(M55=0,N55=0,O55=0,P55=0),"",IF(AND(M55=0,N55=0,O55=0),T55/AVERAGE(Q55:R55),IF(AND(M55=0,N55=0),(T55/AVERAGE(O55:P55)),IF(M55=0,(T55/AVERAGE(N55:P55)),(T55/AVERAGE(M55:P55))))))</f>
        <v>-1</v>
      </c>
      <c r="V55" s="30">
        <f>INDEX(AE!$A$1:$K$501,MATCH($B55,AE!$A:$A,0),7)</f>
        <v>0</v>
      </c>
      <c r="W55" s="31">
        <f>INDEX(AE!$A$1:$K$501,MATCH($B55,AE!$A:$A,0),8)</f>
        <v>0</v>
      </c>
      <c r="X55" s="31">
        <f>INDEX(AE!$A$1:$K$501,MATCH($B55,AE!$A:$A,0),9)</f>
        <v>2</v>
      </c>
      <c r="Y55" s="31">
        <f>INDEX(AE!$A$1:$K$501,MATCH($B55,AE!$A:$A,0),10)</f>
        <v>1</v>
      </c>
      <c r="Z55" s="32">
        <f>INDEX(AE!$A$1:$K$501,MATCH($B55,AE!$A:$A,0),11)</f>
        <v>0</v>
      </c>
      <c r="AA55" s="65">
        <f>COUNTIF(V55:Z55,"&lt;10")</f>
        <v>5</v>
      </c>
      <c r="AB55" s="28">
        <f>IF(AND(V55=0,W55=0,X55=0,Y55=0),Z55,IF(AND(V55=0,W55=0,X55=0),AVERAGE(Y55:Z55),IF(AND(W55=0,V55=0),AVERAGE(X55:Z55),IF(V55=0,AVERAGE(W55:Z55),AVERAGE(V55:Z55)))))</f>
        <v>1</v>
      </c>
      <c r="AC55" s="28">
        <f>IF(AND(V55=0,W55=0,X55=0,Y55=0),"",IF(AND(V55=0,W55=0,X55=0),Z55-Y55,IF(AND(V55=0,W55=0),(Z55-AVERAGE(X55:Y55)),IF(V55=0,(Z55-AVERAGE(W55:Y55)),(Z55-AVERAGE(V55:Y55))))))</f>
        <v>-1.5</v>
      </c>
      <c r="AD55" s="411">
        <f t="shared" si="181"/>
        <v>-1</v>
      </c>
      <c r="AE55" s="30">
        <f>INDEX(AE!$A$1:$K$501,MATCH($B55,AE!$A:$A,0),2)</f>
        <v>3</v>
      </c>
      <c r="AF55" s="31">
        <f>INDEX(AE!$A$1:$K$501,MATCH($B55,AE!$A:$A,0),3)</f>
        <v>2</v>
      </c>
      <c r="AG55" s="31">
        <f>INDEX(AE!$A$1:$K$501,MATCH($B55,AE!$A:$A,0),4)</f>
        <v>2</v>
      </c>
      <c r="AH55" s="31">
        <f>INDEX(AE!$A$1:$K$501,MATCH($B55,AE!$A:$A,0),5)</f>
        <v>1</v>
      </c>
      <c r="AI55" s="32">
        <f>INDEX(AE!$A$1:$K$501,MATCH($B55,AE!$A:$A,0),6)</f>
        <v>1</v>
      </c>
      <c r="AJ55" s="34">
        <f>IF(AND(AE55=0,AF55=0,AG55=0,AH55=0),AI55,IF(AND(AE55=0,AF55=0,AG55=0),AVERAGE(AH55:AI55),IF(AND(AF55=0,AE55=0),AVERAGE(AG55:AI55),IF(AE55=0,AVERAGE(AF55:AI55),AVERAGE(AE55:AI55)))))</f>
        <v>1.8</v>
      </c>
      <c r="AK55" s="28">
        <f>IF(AND(AE55=0,AF55=0,AG55=0,AH55=0),"",IF(AND(AE55=0,AF55=0,AG55=0),AI55-AH55,IF(AND(AE55=0,AF55=0),(AI55-AVERAGE(AG55:AH55)),IF(AE55=0,(AI55-AVERAGE(AF55:AH55)),(AI55-AVERAGE(AE55:AH55))))))</f>
        <v>-1</v>
      </c>
      <c r="AL55" s="33">
        <f t="shared" si="182"/>
        <v>-0.5</v>
      </c>
      <c r="AM55" s="35">
        <f>IF(AJ55=0,"",AB55/AJ55)</f>
        <v>0.55555555555555558</v>
      </c>
      <c r="AN55" s="435">
        <f>IF(AI55=0,"",Z55/AI55)</f>
        <v>0</v>
      </c>
      <c r="AO55" s="144">
        <v>2.81</v>
      </c>
      <c r="AP55" s="144">
        <v>2.19</v>
      </c>
    </row>
    <row r="56" spans="1:43">
      <c r="D56" s="21"/>
      <c r="E56" s="22"/>
      <c r="F56" s="22"/>
      <c r="G56" s="22"/>
      <c r="H56" s="22"/>
      <c r="I56" s="75"/>
      <c r="J56" s="76"/>
      <c r="K56" s="76"/>
      <c r="L56" s="39"/>
      <c r="M56" s="22"/>
      <c r="N56" s="22"/>
      <c r="O56" s="22"/>
      <c r="P56" s="22"/>
      <c r="Q56" s="22"/>
      <c r="R56" s="27"/>
      <c r="S56" s="28"/>
      <c r="T56" s="28"/>
      <c r="U56" s="39"/>
      <c r="V56" s="30"/>
      <c r="W56" s="31"/>
      <c r="X56" s="31"/>
      <c r="Y56" s="31"/>
      <c r="Z56" s="32"/>
      <c r="AA56" s="31"/>
      <c r="AB56" s="28"/>
      <c r="AC56" s="28"/>
      <c r="AD56" s="39" t="str">
        <f t="shared" si="181"/>
        <v/>
      </c>
      <c r="AE56" s="30"/>
      <c r="AF56" s="31"/>
      <c r="AG56" s="31"/>
      <c r="AH56" s="31"/>
      <c r="AI56" s="32"/>
      <c r="AJ56" s="34"/>
      <c r="AK56" s="28"/>
      <c r="AL56" s="39" t="str">
        <f t="shared" si="182"/>
        <v/>
      </c>
      <c r="AM56" s="35"/>
      <c r="AN56" s="41"/>
    </row>
    <row r="57" spans="1:43">
      <c r="A57" s="99" t="s">
        <v>78</v>
      </c>
      <c r="B57" s="99" t="s">
        <v>79</v>
      </c>
      <c r="C57" s="100" t="s">
        <v>47</v>
      </c>
      <c r="D57" s="101">
        <f>INDEX(PR!$A$1:$F$505,MATCH($B57,PR!$A:$A,0),2)</f>
        <v>0</v>
      </c>
      <c r="E57" s="102">
        <f>INDEX(PR!$A$1:$F$505,MATCH($B57,PR!$A:$A,0),3)</f>
        <v>0</v>
      </c>
      <c r="F57" s="102">
        <f>INDEX(PR!$A$1:$F$505,MATCH($B57,PR!$A:$A,0),4)</f>
        <v>4</v>
      </c>
      <c r="G57" s="102">
        <f>INDEX(PR!$A$1:$F$505,MATCH($B57,PR!$A:$A,0),5)</f>
        <v>5</v>
      </c>
      <c r="H57" s="102">
        <f>INDEX(PR!$A$1:$F$505,MATCH($B57,PR!$A:$A,0),6)</f>
        <v>4</v>
      </c>
      <c r="I57" s="103">
        <f t="shared" si="166"/>
        <v>5</v>
      </c>
      <c r="J57" s="104">
        <f t="shared" si="167"/>
        <v>4.333333333333333</v>
      </c>
      <c r="K57" s="104">
        <f t="shared" si="168"/>
        <v>-0.5</v>
      </c>
      <c r="L57" s="105">
        <f t="shared" si="169"/>
        <v>-0.1111111111111111</v>
      </c>
      <c r="M57" s="102">
        <f>INDEX(GR!$A$1:$F$520,MATCH($B57,GR!$A:$A,0),2)</f>
        <v>0</v>
      </c>
      <c r="N57" s="102">
        <f>INDEX(GR!$A$1:$F$520,MATCH($B57,GR!$A:$A,0),3)</f>
        <v>0</v>
      </c>
      <c r="O57" s="102">
        <f>INDEX(GR!$A$1:$F$520,MATCH($B57,GR!$A:$A,0),4)</f>
        <v>0</v>
      </c>
      <c r="P57" s="102">
        <f>INDEX(GR!$A$1:$F$520,MATCH($B57,GR!$A:$A,0),5)</f>
        <v>1</v>
      </c>
      <c r="Q57" s="102">
        <f>INDEX(GR!$A$1:$F$520,MATCH($B57,GR!$A:$A,0),6)</f>
        <v>1</v>
      </c>
      <c r="R57" s="106">
        <f t="shared" si="170"/>
        <v>5</v>
      </c>
      <c r="S57" s="107">
        <f t="shared" si="171"/>
        <v>1</v>
      </c>
      <c r="T57" s="107">
        <f t="shared" si="172"/>
        <v>0</v>
      </c>
      <c r="U57" s="105">
        <f t="shared" si="180"/>
        <v>0</v>
      </c>
      <c r="V57" s="109">
        <f>INDEX(AE!$A$1:$K$501,MATCH($B57,AE!$A:$A,0),7)</f>
        <v>0</v>
      </c>
      <c r="W57" s="110">
        <f>INDEX(AE!$A$1:$K$501,MATCH($B57,AE!$A:$A,0),8)</f>
        <v>0</v>
      </c>
      <c r="X57" s="110">
        <f>INDEX(AE!$A$1:$K$501,MATCH($B57,AE!$A:$A,0),9)</f>
        <v>2</v>
      </c>
      <c r="Y57" s="110">
        <f>INDEX(AE!$A$1:$K$501,MATCH($B57,AE!$A:$A,0),10)</f>
        <v>2</v>
      </c>
      <c r="Z57" s="111">
        <f>INDEX(AE!$A$1:$K$501,MATCH($B57,AE!$A:$A,0),11)</f>
        <v>1</v>
      </c>
      <c r="AA57" s="110">
        <f t="shared" si="173"/>
        <v>5</v>
      </c>
      <c r="AB57" s="107">
        <f t="shared" si="174"/>
        <v>1.6666666666666667</v>
      </c>
      <c r="AC57" s="107">
        <f t="shared" si="175"/>
        <v>-1</v>
      </c>
      <c r="AD57" s="105">
        <f t="shared" si="181"/>
        <v>-0.5</v>
      </c>
      <c r="AE57" s="109">
        <f>INDEX(AE!$A$1:$K$501,MATCH($B57,AE!$A:$A,0),2)</f>
        <v>0</v>
      </c>
      <c r="AF57" s="110">
        <f>INDEX(AE!$A$1:$K$501,MATCH($B57,AE!$A:$A,0),3)</f>
        <v>2</v>
      </c>
      <c r="AG57" s="110">
        <f>INDEX(AE!$A$1:$K$501,MATCH($B57,AE!$A:$A,0),4)</f>
        <v>4</v>
      </c>
      <c r="AH57" s="110">
        <f>INDEX(AE!$A$1:$K$501,MATCH($B57,AE!$A:$A,0),5)</f>
        <v>5</v>
      </c>
      <c r="AI57" s="111">
        <f>INDEX(AE!$A$1:$K$501,MATCH($B57,AE!$A:$A,0),6)</f>
        <v>1</v>
      </c>
      <c r="AJ57" s="112">
        <f t="shared" si="176"/>
        <v>3</v>
      </c>
      <c r="AK57" s="107">
        <f t="shared" si="177"/>
        <v>-2.6666666666666665</v>
      </c>
      <c r="AL57" s="105">
        <f t="shared" si="182"/>
        <v>-0.72727272727272729</v>
      </c>
      <c r="AM57" s="113">
        <f t="shared" si="178"/>
        <v>0.55555555555555558</v>
      </c>
      <c r="AN57" s="114">
        <f t="shared" si="179"/>
        <v>1</v>
      </c>
    </row>
    <row r="58" spans="1:43">
      <c r="A58" s="99" t="s">
        <v>754</v>
      </c>
      <c r="B58" s="99" t="s">
        <v>80</v>
      </c>
      <c r="C58" s="100" t="s">
        <v>47</v>
      </c>
      <c r="D58" s="101">
        <f>INDEX(PR!$A$1:$F$505,MATCH($B58,PR!$A:$A,0),2)</f>
        <v>0</v>
      </c>
      <c r="E58" s="102">
        <f>INDEX(PR!$A$1:$F$505,MATCH($B58,PR!$A:$A,0),3)</f>
        <v>3</v>
      </c>
      <c r="F58" s="102">
        <f>INDEX(PR!$A$1:$F$505,MATCH($B58,PR!$A:$A,0),4)</f>
        <v>56</v>
      </c>
      <c r="G58" s="102">
        <f>INDEX(PR!$A$1:$F$505,MATCH($B58,PR!$A:$A,0),5)</f>
        <v>67</v>
      </c>
      <c r="H58" s="102">
        <f>INDEX(PR!$A$1:$F$505,MATCH($B58,PR!$A:$A,0),6)</f>
        <v>71</v>
      </c>
      <c r="I58" s="103">
        <f t="shared" si="166"/>
        <v>2</v>
      </c>
      <c r="J58" s="104">
        <f t="shared" si="167"/>
        <v>49.25</v>
      </c>
      <c r="K58" s="104">
        <f t="shared" si="168"/>
        <v>29</v>
      </c>
      <c r="L58" s="105">
        <f t="shared" si="169"/>
        <v>0.69047619047619047</v>
      </c>
      <c r="M58" s="102">
        <f>INDEX(GR!$A$1:$F$520,MATCH($B58,GR!$A:$A,0),2)</f>
        <v>0</v>
      </c>
      <c r="N58" s="102">
        <f>INDEX(GR!$A$1:$F$520,MATCH($B58,GR!$A:$A,0),3)</f>
        <v>0</v>
      </c>
      <c r="O58" s="102">
        <f>INDEX(GR!$A$1:$F$520,MATCH($B58,GR!$A:$A,0),4)</f>
        <v>0</v>
      </c>
      <c r="P58" s="102">
        <f>INDEX(GR!$A$1:$F$520,MATCH($B58,GR!$A:$A,0),5)</f>
        <v>19</v>
      </c>
      <c r="Q58" s="102">
        <f>INDEX(GR!$A$1:$F$520,MATCH($B58,GR!$A:$A,0),6)</f>
        <v>25</v>
      </c>
      <c r="R58" s="106">
        <f t="shared" si="170"/>
        <v>3</v>
      </c>
      <c r="S58" s="107">
        <f t="shared" si="171"/>
        <v>22</v>
      </c>
      <c r="T58" s="107">
        <f t="shared" si="172"/>
        <v>6</v>
      </c>
      <c r="U58" s="105">
        <f t="shared" si="180"/>
        <v>0.42857142857142855</v>
      </c>
      <c r="V58" s="109">
        <f>INDEX(AE!$A$1:$K$501,MATCH($B58,AE!$A:$A,0),7)</f>
        <v>0</v>
      </c>
      <c r="W58" s="110">
        <f>INDEX(AE!$A$1:$K$501,MATCH($B58,AE!$A:$A,0),8)</f>
        <v>3</v>
      </c>
      <c r="X58" s="110">
        <f>INDEX(AE!$A$1:$K$501,MATCH($B58,AE!$A:$A,0),9)</f>
        <v>35</v>
      </c>
      <c r="Y58" s="110">
        <f>INDEX(AE!$A$1:$K$501,MATCH($B58,AE!$A:$A,0),10)</f>
        <v>21</v>
      </c>
      <c r="Z58" s="111">
        <f>INDEX(AE!$A$1:$K$501,MATCH($B58,AE!$A:$A,0),11)</f>
        <v>13</v>
      </c>
      <c r="AA58" s="110">
        <f t="shared" si="173"/>
        <v>2</v>
      </c>
      <c r="AB58" s="107">
        <f t="shared" si="174"/>
        <v>18</v>
      </c>
      <c r="AC58" s="107">
        <f t="shared" si="175"/>
        <v>-6.6666666666666679</v>
      </c>
      <c r="AD58" s="105">
        <f t="shared" si="181"/>
        <v>-0.33898305084745767</v>
      </c>
      <c r="AE58" s="109">
        <f>INDEX(AE!$A$1:$K$501,MATCH($B58,AE!$A:$A,0),2)</f>
        <v>0</v>
      </c>
      <c r="AF58" s="110">
        <f>INDEX(AE!$A$1:$K$501,MATCH($B58,AE!$A:$A,0),3)</f>
        <v>7</v>
      </c>
      <c r="AG58" s="110">
        <f>INDEX(AE!$A$1:$K$501,MATCH($B58,AE!$A:$A,0),4)</f>
        <v>45</v>
      </c>
      <c r="AH58" s="110">
        <f>INDEX(AE!$A$1:$K$501,MATCH($B58,AE!$A:$A,0),5)</f>
        <v>30</v>
      </c>
      <c r="AI58" s="111">
        <f>INDEX(AE!$A$1:$K$501,MATCH($B58,AE!$A:$A,0),6)</f>
        <v>23</v>
      </c>
      <c r="AJ58" s="112">
        <f t="shared" si="176"/>
        <v>26.25</v>
      </c>
      <c r="AK58" s="107">
        <f t="shared" si="177"/>
        <v>-4.3333333333333321</v>
      </c>
      <c r="AL58" s="105">
        <f t="shared" si="182"/>
        <v>-0.15853658536585363</v>
      </c>
      <c r="AM58" s="113">
        <f t="shared" si="178"/>
        <v>0.68571428571428572</v>
      </c>
      <c r="AN58" s="114">
        <f t="shared" si="179"/>
        <v>0.56521739130434778</v>
      </c>
    </row>
    <row r="59" spans="1:43" s="136" customFormat="1">
      <c r="A59" s="123" t="s">
        <v>81</v>
      </c>
      <c r="B59" s="123" t="s">
        <v>82</v>
      </c>
      <c r="C59" s="124" t="s">
        <v>47</v>
      </c>
      <c r="D59" s="147">
        <f>SUM(D57:D58)</f>
        <v>0</v>
      </c>
      <c r="E59" s="148">
        <f t="shared" ref="E59:H59" si="190">SUM(E57:E58)</f>
        <v>3</v>
      </c>
      <c r="F59" s="148">
        <f t="shared" si="190"/>
        <v>60</v>
      </c>
      <c r="G59" s="148">
        <f t="shared" si="190"/>
        <v>72</v>
      </c>
      <c r="H59" s="149">
        <f t="shared" si="190"/>
        <v>75</v>
      </c>
      <c r="I59" s="125">
        <f t="shared" si="166"/>
        <v>2</v>
      </c>
      <c r="J59" s="126">
        <f t="shared" si="167"/>
        <v>52.5</v>
      </c>
      <c r="K59" s="126">
        <f t="shared" si="168"/>
        <v>30</v>
      </c>
      <c r="L59" s="127">
        <f t="shared" si="169"/>
        <v>0.66666666666666663</v>
      </c>
      <c r="M59" s="147">
        <f>SUM(M57:M58)</f>
        <v>0</v>
      </c>
      <c r="N59" s="148">
        <f t="shared" ref="N59:Q59" si="191">SUM(N57:N58)</f>
        <v>0</v>
      </c>
      <c r="O59" s="148">
        <f t="shared" si="191"/>
        <v>0</v>
      </c>
      <c r="P59" s="148">
        <f t="shared" si="191"/>
        <v>20</v>
      </c>
      <c r="Q59" s="149">
        <f t="shared" si="191"/>
        <v>26</v>
      </c>
      <c r="R59" s="128">
        <f t="shared" si="170"/>
        <v>3</v>
      </c>
      <c r="S59" s="129">
        <f t="shared" si="171"/>
        <v>23</v>
      </c>
      <c r="T59" s="129">
        <f t="shared" si="172"/>
        <v>6</v>
      </c>
      <c r="U59" s="127">
        <f t="shared" si="180"/>
        <v>0.41379310344827586</v>
      </c>
      <c r="V59" s="150">
        <f>SUM(V57:V58)</f>
        <v>0</v>
      </c>
      <c r="W59" s="131">
        <f t="shared" ref="W59:Z59" si="192">SUM(W57:W58)</f>
        <v>3</v>
      </c>
      <c r="X59" s="131">
        <f t="shared" si="192"/>
        <v>37</v>
      </c>
      <c r="Y59" s="131">
        <f t="shared" si="192"/>
        <v>23</v>
      </c>
      <c r="Z59" s="151">
        <f t="shared" si="192"/>
        <v>14</v>
      </c>
      <c r="AA59" s="131">
        <f t="shared" si="173"/>
        <v>2</v>
      </c>
      <c r="AB59" s="129">
        <f t="shared" si="174"/>
        <v>19.25</v>
      </c>
      <c r="AC59" s="129">
        <f t="shared" si="175"/>
        <v>-7</v>
      </c>
      <c r="AD59" s="127">
        <f t="shared" si="181"/>
        <v>-0.33333333333333331</v>
      </c>
      <c r="AE59" s="150">
        <f>SUM(AE57:AE58)</f>
        <v>0</v>
      </c>
      <c r="AF59" s="131">
        <f t="shared" ref="AF59:AI59" si="193">SUM(AF57:AF58)</f>
        <v>9</v>
      </c>
      <c r="AG59" s="131">
        <f t="shared" si="193"/>
        <v>49</v>
      </c>
      <c r="AH59" s="131">
        <f t="shared" si="193"/>
        <v>35</v>
      </c>
      <c r="AI59" s="151">
        <f t="shared" si="193"/>
        <v>24</v>
      </c>
      <c r="AJ59" s="132">
        <f t="shared" si="176"/>
        <v>29.25</v>
      </c>
      <c r="AK59" s="129">
        <f t="shared" si="177"/>
        <v>-7</v>
      </c>
      <c r="AL59" s="127">
        <f t="shared" si="182"/>
        <v>-0.22580645161290322</v>
      </c>
      <c r="AM59" s="133">
        <f t="shared" si="178"/>
        <v>0.65811965811965811</v>
      </c>
      <c r="AN59" s="134">
        <f t="shared" si="179"/>
        <v>0.58333333333333337</v>
      </c>
      <c r="AO59" s="152"/>
      <c r="AP59" s="152"/>
      <c r="AQ59" s="69"/>
    </row>
    <row r="60" spans="1:43" s="136" customFormat="1">
      <c r="A60" s="71"/>
      <c r="B60" s="71"/>
      <c r="C60" s="8"/>
      <c r="D60" s="72"/>
      <c r="E60" s="73"/>
      <c r="F60" s="73"/>
      <c r="G60" s="73"/>
      <c r="H60" s="73"/>
      <c r="I60" s="75"/>
      <c r="J60" s="76"/>
      <c r="K60" s="76"/>
      <c r="L60" s="39"/>
      <c r="M60" s="73"/>
      <c r="N60" s="73"/>
      <c r="O60" s="73"/>
      <c r="P60" s="73"/>
      <c r="Q60" s="73"/>
      <c r="R60" s="78"/>
      <c r="S60" s="79"/>
      <c r="T60" s="79"/>
      <c r="U60" s="141"/>
      <c r="V60" s="120"/>
      <c r="W60" s="81"/>
      <c r="X60" s="81"/>
      <c r="Y60" s="81"/>
      <c r="Z60" s="121"/>
      <c r="AA60" s="81"/>
      <c r="AB60" s="79"/>
      <c r="AC60" s="79"/>
      <c r="AD60" s="39" t="str">
        <f t="shared" si="181"/>
        <v/>
      </c>
      <c r="AE60" s="120"/>
      <c r="AF60" s="81"/>
      <c r="AG60" s="81"/>
      <c r="AH60" s="81"/>
      <c r="AI60" s="121"/>
      <c r="AJ60" s="83"/>
      <c r="AK60" s="79"/>
      <c r="AL60" s="39" t="str">
        <f t="shared" si="182"/>
        <v/>
      </c>
      <c r="AM60" s="84"/>
      <c r="AN60" s="85"/>
      <c r="AO60" s="152"/>
      <c r="AP60" s="152"/>
      <c r="AQ60" s="6"/>
    </row>
    <row r="61" spans="1:43">
      <c r="A61" s="19" t="s">
        <v>83</v>
      </c>
      <c r="B61" s="19" t="s">
        <v>84</v>
      </c>
      <c r="D61" s="21">
        <f>INDEX(PR!$A$1:$F$505,MATCH($B61,PR!$A:$A,0),2)</f>
        <v>18</v>
      </c>
      <c r="E61" s="22">
        <f>INDEX(PR!$A$1:$F$505,MATCH($B61,PR!$A:$A,0),3)</f>
        <v>15</v>
      </c>
      <c r="F61" s="22">
        <f>INDEX(PR!$A$1:$F$505,MATCH($B61,PR!$A:$A,0),4)</f>
        <v>14</v>
      </c>
      <c r="G61" s="22">
        <f>INDEX(PR!$A$1:$F$505,MATCH($B61,PR!$A:$A,0),5)</f>
        <v>10</v>
      </c>
      <c r="H61" s="22">
        <f>INDEX(PR!$A$1:$F$505,MATCH($B61,PR!$A:$A,0),6)</f>
        <v>8</v>
      </c>
      <c r="I61" s="60">
        <f t="shared" si="166"/>
        <v>5</v>
      </c>
      <c r="J61" s="25">
        <f t="shared" si="167"/>
        <v>13</v>
      </c>
      <c r="K61" s="25">
        <f t="shared" si="168"/>
        <v>-6.25</v>
      </c>
      <c r="L61" s="26">
        <f t="shared" si="169"/>
        <v>-0.43859649122807015</v>
      </c>
      <c r="M61" s="22">
        <f>INDEX(GR!$A$1:$F$520,MATCH($B61,GR!$A:$A,0),2)</f>
        <v>7</v>
      </c>
      <c r="N61" s="22">
        <f>INDEX(GR!$A$1:$F$520,MATCH($B61,GR!$A:$A,0),3)</f>
        <v>4</v>
      </c>
      <c r="O61" s="22">
        <f>INDEX(GR!$A$1:$F$520,MATCH($B61,GR!$A:$A,0),4)</f>
        <v>5</v>
      </c>
      <c r="P61" s="22">
        <f>INDEX(GR!$A$1:$F$520,MATCH($B61,GR!$A:$A,0),5)</f>
        <v>5</v>
      </c>
      <c r="Q61" s="22">
        <f>INDEX(GR!$A$1:$F$520,MATCH($B61,GR!$A:$A,0),6)</f>
        <v>4</v>
      </c>
      <c r="R61" s="64">
        <f t="shared" si="170"/>
        <v>5</v>
      </c>
      <c r="S61" s="28">
        <f t="shared" si="171"/>
        <v>5</v>
      </c>
      <c r="T61" s="28">
        <f t="shared" si="172"/>
        <v>-1.25</v>
      </c>
      <c r="U61" s="26">
        <f t="shared" si="180"/>
        <v>-0.23809523809523808</v>
      </c>
      <c r="V61" s="30">
        <f>INDEX(AE!$A$1:$K$501,MATCH($B61,AE!$A:$A,0),7)</f>
        <v>2</v>
      </c>
      <c r="W61" s="31">
        <f>INDEX(AE!$A$1:$K$501,MATCH($B61,AE!$A:$A,0),8)</f>
        <v>2</v>
      </c>
      <c r="X61" s="31">
        <f>INDEX(AE!$A$1:$K$501,MATCH($B61,AE!$A:$A,0),9)</f>
        <v>2</v>
      </c>
      <c r="Y61" s="31">
        <f>INDEX(AE!$A$1:$K$501,MATCH($B61,AE!$A:$A,0),10)</f>
        <v>1</v>
      </c>
      <c r="Z61" s="32">
        <f>INDEX(AE!$A$1:$K$501,MATCH($B61,AE!$A:$A,0),11)</f>
        <v>1</v>
      </c>
      <c r="AA61" s="65">
        <f t="shared" si="173"/>
        <v>5</v>
      </c>
      <c r="AB61" s="28">
        <f t="shared" si="174"/>
        <v>1.6</v>
      </c>
      <c r="AC61" s="28">
        <f t="shared" si="175"/>
        <v>-0.75</v>
      </c>
      <c r="AD61" s="410">
        <f t="shared" si="181"/>
        <v>-0.42857142857142855</v>
      </c>
      <c r="AE61" s="30">
        <f>INDEX(AE!$A$1:$K$501,MATCH($B61,AE!$A:$A,0),2)</f>
        <v>12</v>
      </c>
      <c r="AF61" s="31">
        <f>INDEX(AE!$A$1:$K$501,MATCH($B61,AE!$A:$A,0),3)</f>
        <v>9</v>
      </c>
      <c r="AG61" s="31">
        <f>INDEX(AE!$A$1:$K$501,MATCH($B61,AE!$A:$A,0),4)</f>
        <v>9</v>
      </c>
      <c r="AH61" s="31">
        <f>INDEX(AE!$A$1:$K$501,MATCH($B61,AE!$A:$A,0),5)</f>
        <v>9</v>
      </c>
      <c r="AI61" s="32">
        <f>INDEX(AE!$A$1:$K$501,MATCH($B61,AE!$A:$A,0),6)</f>
        <v>3</v>
      </c>
      <c r="AJ61" s="34">
        <f t="shared" si="176"/>
        <v>8.4</v>
      </c>
      <c r="AK61" s="28">
        <f t="shared" si="177"/>
        <v>-6.75</v>
      </c>
      <c r="AL61" s="427">
        <f t="shared" si="182"/>
        <v>-0.69230769230769229</v>
      </c>
      <c r="AM61" s="115">
        <f t="shared" si="178"/>
        <v>0.19047619047619047</v>
      </c>
      <c r="AN61" s="41">
        <f t="shared" si="179"/>
        <v>0.33333333333333331</v>
      </c>
      <c r="AO61" s="153">
        <v>1.98</v>
      </c>
      <c r="AP61" s="144">
        <v>2.34</v>
      </c>
      <c r="AQ61" s="6"/>
    </row>
    <row r="62" spans="1:43" s="6" customFormat="1">
      <c r="A62" s="1"/>
      <c r="B62" s="2"/>
      <c r="C62" s="2"/>
      <c r="D62" s="481" t="s">
        <v>0</v>
      </c>
      <c r="E62" s="482"/>
      <c r="F62" s="482"/>
      <c r="G62" s="482"/>
      <c r="H62" s="482"/>
      <c r="I62" s="87"/>
      <c r="J62" s="88"/>
      <c r="K62" s="88"/>
      <c r="L62" s="89"/>
      <c r="M62" s="483" t="s">
        <v>1</v>
      </c>
      <c r="N62" s="484"/>
      <c r="O62" s="484"/>
      <c r="P62" s="484"/>
      <c r="Q62" s="484"/>
      <c r="R62" s="90"/>
      <c r="S62" s="91"/>
      <c r="T62" s="91"/>
      <c r="U62" s="92"/>
      <c r="V62" s="481" t="s">
        <v>2</v>
      </c>
      <c r="W62" s="482"/>
      <c r="X62" s="482"/>
      <c r="Y62" s="482"/>
      <c r="Z62" s="482"/>
      <c r="AA62" s="93"/>
      <c r="AB62" s="94"/>
      <c r="AC62" s="94"/>
      <c r="AD62" s="95"/>
      <c r="AE62" s="481" t="s">
        <v>3</v>
      </c>
      <c r="AF62" s="482"/>
      <c r="AG62" s="482"/>
      <c r="AH62" s="482"/>
      <c r="AI62" s="482"/>
      <c r="AJ62" s="96"/>
      <c r="AK62" s="94"/>
      <c r="AL62" s="95"/>
      <c r="AM62" s="3" t="s">
        <v>4</v>
      </c>
      <c r="AN62" s="4">
        <v>2024</v>
      </c>
      <c r="AO62" s="42"/>
      <c r="AP62" s="42"/>
    </row>
    <row r="63" spans="1:43" s="6" customFormat="1">
      <c r="A63" s="7" t="s">
        <v>779</v>
      </c>
      <c r="B63" s="8" t="s">
        <v>8</v>
      </c>
      <c r="C63" s="8"/>
      <c r="D63" s="9" t="s">
        <v>9</v>
      </c>
      <c r="E63" s="10" t="s">
        <v>10</v>
      </c>
      <c r="F63" s="10" t="s">
        <v>11</v>
      </c>
      <c r="G63" s="10" t="s">
        <v>12</v>
      </c>
      <c r="H63" s="10" t="s">
        <v>713</v>
      </c>
      <c r="I63" s="11" t="s">
        <v>13</v>
      </c>
      <c r="J63" s="12" t="s">
        <v>4</v>
      </c>
      <c r="K63" s="12" t="s">
        <v>14</v>
      </c>
      <c r="L63" s="13" t="s">
        <v>15</v>
      </c>
      <c r="M63" s="10" t="s">
        <v>9</v>
      </c>
      <c r="N63" s="10" t="s">
        <v>10</v>
      </c>
      <c r="O63" s="10" t="s">
        <v>11</v>
      </c>
      <c r="P63" s="10" t="s">
        <v>12</v>
      </c>
      <c r="Q63" s="10" t="s">
        <v>713</v>
      </c>
      <c r="R63" s="11" t="s">
        <v>16</v>
      </c>
      <c r="S63" s="14" t="s">
        <v>4</v>
      </c>
      <c r="T63" s="14" t="s">
        <v>14</v>
      </c>
      <c r="U63" s="15" t="s">
        <v>15</v>
      </c>
      <c r="V63" s="9" t="s">
        <v>9</v>
      </c>
      <c r="W63" s="10" t="s">
        <v>10</v>
      </c>
      <c r="X63" s="10" t="s">
        <v>11</v>
      </c>
      <c r="Y63" s="10" t="s">
        <v>12</v>
      </c>
      <c r="Z63" s="10" t="s">
        <v>713</v>
      </c>
      <c r="AA63" s="11" t="s">
        <v>17</v>
      </c>
      <c r="AB63" s="14" t="s">
        <v>4</v>
      </c>
      <c r="AC63" s="14" t="s">
        <v>14</v>
      </c>
      <c r="AD63" s="13" t="s">
        <v>15</v>
      </c>
      <c r="AE63" s="9" t="s">
        <v>9</v>
      </c>
      <c r="AF63" s="10" t="s">
        <v>10</v>
      </c>
      <c r="AG63" s="10" t="s">
        <v>11</v>
      </c>
      <c r="AH63" s="10" t="s">
        <v>12</v>
      </c>
      <c r="AI63" s="10" t="s">
        <v>713</v>
      </c>
      <c r="AJ63" s="16" t="s">
        <v>4</v>
      </c>
      <c r="AK63" s="14" t="s">
        <v>14</v>
      </c>
      <c r="AL63" s="13" t="s">
        <v>15</v>
      </c>
      <c r="AM63" s="17" t="s">
        <v>18</v>
      </c>
      <c r="AN63" s="18" t="s">
        <v>18</v>
      </c>
      <c r="AO63" s="42"/>
      <c r="AP63" s="42"/>
    </row>
    <row r="64" spans="1:43">
      <c r="A64" s="19" t="s">
        <v>85</v>
      </c>
      <c r="B64" s="19" t="s">
        <v>86</v>
      </c>
      <c r="C64" s="154"/>
      <c r="D64" s="22">
        <f>INDEX(PR!$A$1:$F$505,MATCH($B64,PR!$A:$A,0),2)</f>
        <v>261</v>
      </c>
      <c r="E64" s="22">
        <f>INDEX(PR!$A$1:$F$505,MATCH($B64,PR!$A:$A,0),3)</f>
        <v>183</v>
      </c>
      <c r="F64" s="22">
        <f>INDEX(PR!$A$1:$F$505,MATCH($B64,PR!$A:$A,0),4)</f>
        <v>163</v>
      </c>
      <c r="G64" s="22">
        <f>INDEX(PR!$A$1:$F$505,MATCH($B64,PR!$A:$A,0),5)</f>
        <v>146</v>
      </c>
      <c r="H64" s="22">
        <f>INDEX(PR!$A$1:$F$505,MATCH($B64,PR!$A:$A,0),6)</f>
        <v>100</v>
      </c>
      <c r="I64" s="22">
        <f t="shared" ref="I64:I72" si="194">COUNTIF(D64:H64,"&lt;40")</f>
        <v>0</v>
      </c>
      <c r="J64" s="25">
        <f t="shared" ref="J64:J72" si="195">IF(AND(D64=0,E64=0,F64=0,G64=0),H64,IF(AND(D64=0,E64=0,F64=0),AVERAGE(G64:H64),IF(AND(E64=0,D64=0),AVERAGE(F64:H64),IF(D64=0,AVERAGE(E64:H64),AVERAGE(D64:H64)))))</f>
        <v>170.6</v>
      </c>
      <c r="K64" s="25">
        <f t="shared" ref="K64:K72" si="196">IF(AND(D64=0,E64=0,F64=0,G64=0),"",IF(AND(D64=0,E64=0,F64=0),H64-G64,IF(AND(D64=0,E64=0),(H64-AVERAGE(F64:G64)),IF(D64=0,(H64-AVERAGE(E64:G64)),(H64-AVERAGE(D64:G64))))))</f>
        <v>-88.25</v>
      </c>
      <c r="L64" s="26">
        <f t="shared" ref="L64:L72" si="197">IF(AND(D64=0,E64=0,F64=0,G64=0),"",IF(AND(D64=0,E64=0,F64=0),K64/G64,IF(AND(D64=0,E64=0),(K64/AVERAGE(F64:G64)),IF(D64=0,(K64/AVERAGE(E64:G64)),(K64/AVERAGE(D64:G64))))))</f>
        <v>-0.46879150066401065</v>
      </c>
      <c r="M64" s="22">
        <f>INDEX(GR!$A$1:$F$520,MATCH($B64,GR!$A:$A,0),2)</f>
        <v>82</v>
      </c>
      <c r="N64" s="22">
        <f>INDEX(GR!$A$1:$F$520,MATCH($B64,GR!$A:$A,0),3)</f>
        <v>82</v>
      </c>
      <c r="O64" s="22">
        <f>INDEX(GR!$A$1:$F$520,MATCH($B64,GR!$A:$A,0),4)</f>
        <v>72</v>
      </c>
      <c r="P64" s="22">
        <f>INDEX(GR!$A$1:$F$520,MATCH($B64,GR!$A:$A,0),5)</f>
        <v>61</v>
      </c>
      <c r="Q64" s="22">
        <f>INDEX(GR!$A$1:$F$520,MATCH($B64,GR!$A:$A,0),6)</f>
        <v>62</v>
      </c>
      <c r="R64" s="31">
        <f t="shared" ref="R64:R72" si="198">COUNTIF(M64:Q64,"&lt;10")</f>
        <v>0</v>
      </c>
      <c r="S64" s="28">
        <f t="shared" ref="S64:S72" si="199">IF(AND(M64=0,N64=0,O64=0,P64=0),Q64,IF(AND(M64=0,N64=0,O64=0),AVERAGE(P64:Q64),IF(AND(N64=0,M64=0),AVERAGE(O64:Q64),IF(M64=0,AVERAGE(N64:Q64),AVERAGE(M64:Q64)))))</f>
        <v>71.8</v>
      </c>
      <c r="T64" s="28">
        <f t="shared" ref="T64:T72" si="200">IF(AND(M64=0,N64=0,O64=0,P64=0),"",IF(AND(M64=0,N64=0,O64=0),Q64-P64,IF(AND(M64=0,N64=0),(Q64-AVERAGE(O64:P64)),IF(M64=0,(Q64-AVERAGE(N64:P64)),(Q64-AVERAGE(M64:P64))))))</f>
        <v>-12.25</v>
      </c>
      <c r="U64" s="26">
        <f>IF(AND(M64=0,N64=0,O64=0,P64=0),"",IF(AND(M64=0,N64=0,O64=0),T64/P64,IF(AND(M64=0,N64=0),(T64/AVERAGE(O64:P64)),IF(M64=0,(T64/AVERAGE(N64:P64)),(T64/AVERAGE(M64:P64))))))</f>
        <v>-0.16498316498316498</v>
      </c>
      <c r="V64" s="31">
        <f>INDEX(AE!$A$1:$K$501,MATCH($B64,AE!$A:$A,0),7)</f>
        <v>37</v>
      </c>
      <c r="W64" s="31">
        <f>INDEX(AE!$A$1:$K$501,MATCH($B64,AE!$A:$A,0),8)</f>
        <v>24</v>
      </c>
      <c r="X64" s="31">
        <f>INDEX(AE!$A$1:$K$501,MATCH($B64,AE!$A:$A,0),9)</f>
        <v>13</v>
      </c>
      <c r="Y64" s="31">
        <f>INDEX(AE!$A$1:$K$501,MATCH($B64,AE!$A:$A,0),10)</f>
        <v>12</v>
      </c>
      <c r="Z64" s="155">
        <f>INDEX(AE!$A$1:$K$501,MATCH($B64,AE!$A:$A,0),11)</f>
        <v>4</v>
      </c>
      <c r="AA64" s="31">
        <f t="shared" ref="AA64:AA72" si="201">COUNTIF(V64:Z64,"&lt;10")</f>
        <v>1</v>
      </c>
      <c r="AB64" s="28">
        <f t="shared" ref="AB64:AB72" si="202">IF(AND(V64=0,W64=0,X64=0,Y64=0),Z64,IF(AND(V64=0,W64=0,X64=0),AVERAGE(Y64:Z64),IF(AND(W64=0,V64=0),AVERAGE(X64:Z64),IF(V64=0,AVERAGE(W64:Z64),AVERAGE(V64:Z64)))))</f>
        <v>18</v>
      </c>
      <c r="AC64" s="28">
        <f t="shared" ref="AC64:AC72" si="203">IF(AND(V64=0,W64=0,X64=0,Y64=0),"",IF(AND(V64=0,W64=0,X64=0),Z64-Y64,IF(AND(V64=0,W64=0),(Z64-AVERAGE(X64:Y64)),IF(V64=0,(Z64-AVERAGE(W64:Y64)),(Z64-AVERAGE(V64:Y64))))))</f>
        <v>-17.5</v>
      </c>
      <c r="AD64" s="33">
        <f t="shared" ref="AD64:AD72" si="204">IF(AND(V64=0,W64=0,X64=0,Y64=0),"",IF(AND(V64=0,W64=0,X64=0),AC64/Y64,IF(AND(V64=0,W64=0),(AC64/AVERAGE(X64:Y64)),IF(V64=0,(AC64/AVERAGE(W64:Y64)),(AC64/AVERAGE(V64:Y64))))))</f>
        <v>-0.81395348837209303</v>
      </c>
      <c r="AE64" s="31">
        <f>INDEX(AE!$A$1:$K$501,MATCH($B64,AE!$A:$A,0),2)</f>
        <v>109</v>
      </c>
      <c r="AF64" s="31">
        <f>INDEX(AE!$A$1:$K$501,MATCH($B64,AE!$A:$A,0),3)</f>
        <v>78</v>
      </c>
      <c r="AG64" s="31">
        <f>INDEX(AE!$A$1:$K$501,MATCH($B64,AE!$A:$A,0),4)</f>
        <v>27</v>
      </c>
      <c r="AH64" s="31">
        <f>INDEX(AE!$A$1:$K$501,MATCH($B64,AE!$A:$A,0),5)</f>
        <v>27</v>
      </c>
      <c r="AI64" s="31">
        <f>INDEX(AE!$A$1:$K$501,MATCH($B64,AE!$A:$A,0),6)</f>
        <v>24</v>
      </c>
      <c r="AJ64" s="28">
        <f t="shared" ref="AJ64:AJ72" si="205">IF(AND(AE64=0,AF64=0,AG64=0,AH64=0),AI64,IF(AND(AE64=0,AF64=0,AG64=0),AVERAGE(AH64:AI64),IF(AND(AF64=0,AE64=0),AVERAGE(AG64:AI64),IF(AE64=0,AVERAGE(AF64:AI64),AVERAGE(AE64:AI64)))))</f>
        <v>53</v>
      </c>
      <c r="AK64" s="28">
        <f t="shared" ref="AK64:AK72" si="206">IF(AND(AE64=0,AF64=0,AG64=0,AH64=0),"",IF(AND(AE64=0,AF64=0,AG64=0),AI64-AH64,IF(AND(AE64=0,AF64=0),(AI64-AVERAGE(AG64:AH64)),IF(AE64=0,(AI64-AVERAGE(AF64:AH64)),(AI64-AVERAGE(AE64:AH64))))))</f>
        <v>-36.25</v>
      </c>
      <c r="AL64" s="70">
        <f>IF(AND(AE64=0,AF64=0,AG64=0,AH64=0),"",IF(AND(AE64=0,AF64=0,AG64=0),AK64/AH64,IF(AND(AE64=0,AF64=0),(AK64/AVERAGE(AG64:AH64)),IF(AE64=0,(AK64/AVERAGE(AF64:AH64)),(AK64/AVERAGE(AE64:AH64))))))</f>
        <v>-0.60165975103734437</v>
      </c>
      <c r="AM64" s="156">
        <f t="shared" ref="AM64:AM72" si="207">IF(AJ64=0,"",AB64/AJ64)</f>
        <v>0.33962264150943394</v>
      </c>
      <c r="AN64" s="434">
        <f t="shared" ref="AN64:AN72" si="208">IF(AI64=0,"",Z64/AI64)</f>
        <v>0.16666666666666666</v>
      </c>
    </row>
    <row r="65" spans="1:42">
      <c r="A65" s="99" t="s">
        <v>755</v>
      </c>
      <c r="B65" s="99" t="s">
        <v>87</v>
      </c>
      <c r="C65" s="100" t="s">
        <v>47</v>
      </c>
      <c r="D65" s="101">
        <f>INDEX(PR!$A$1:$F$505,MATCH($B65,PR!$A:$A,0),2)</f>
        <v>0</v>
      </c>
      <c r="E65" s="102">
        <f>INDEX(PR!$A$1:$F$505,MATCH($B65,PR!$A:$A,0),3)</f>
        <v>6</v>
      </c>
      <c r="F65" s="102">
        <f>INDEX(PR!$A$1:$F$505,MATCH($B65,PR!$A:$A,0),4)</f>
        <v>34</v>
      </c>
      <c r="G65" s="102">
        <f>INDEX(PR!$A$1:$F$505,MATCH($B65,PR!$A:$A,0),5)</f>
        <v>45</v>
      </c>
      <c r="H65" s="102">
        <f>INDEX(PR!$A$1:$F$505,MATCH($B65,PR!$A:$A,0),6)</f>
        <v>49</v>
      </c>
      <c r="I65" s="103">
        <f t="shared" si="194"/>
        <v>3</v>
      </c>
      <c r="J65" s="104">
        <f t="shared" si="195"/>
        <v>33.5</v>
      </c>
      <c r="K65" s="104">
        <f t="shared" si="196"/>
        <v>20.666666666666668</v>
      </c>
      <c r="L65" s="105">
        <f t="shared" si="197"/>
        <v>0.72941176470588243</v>
      </c>
      <c r="M65" s="101">
        <f>INDEX(GR!$A$1:$F$520,MATCH($B65,GR!$A:$A,0),2)</f>
        <v>0</v>
      </c>
      <c r="N65" s="102">
        <f>INDEX(GR!$A$1:$F$520,MATCH($B65,GR!$A:$A,0),3)</f>
        <v>0</v>
      </c>
      <c r="O65" s="102">
        <f>INDEX(GR!$A$1:$F$520,MATCH($B65,GR!$A:$A,0),4)</f>
        <v>0</v>
      </c>
      <c r="P65" s="102">
        <f>INDEX(GR!$A$1:$F$520,MATCH($B65,GR!$A:$A,0),5)</f>
        <v>10</v>
      </c>
      <c r="Q65" s="122">
        <f>INDEX(GR!$A$1:$F$520,MATCH($B65,GR!$A:$A,0),6)</f>
        <v>16</v>
      </c>
      <c r="R65" s="106">
        <f t="shared" si="198"/>
        <v>3</v>
      </c>
      <c r="S65" s="107">
        <f t="shared" si="199"/>
        <v>13</v>
      </c>
      <c r="T65" s="107">
        <f t="shared" si="200"/>
        <v>6</v>
      </c>
      <c r="U65" s="105">
        <f t="shared" ref="U65:U72" si="209">IF(AND(M65=0,N65=0,O65=0,P65=0),"",IF(AND(M65=0,N65=0,O65=0),T65/AVERAGE(Q65:R65),IF(AND(M65=0,N65=0),(T65/AVERAGE(O65:P65)),IF(M65=0,(T65/AVERAGE(N65:P65)),(T65/AVERAGE(M65:P65))))))</f>
        <v>0.63157894736842102</v>
      </c>
      <c r="V65" s="109">
        <f>INDEX(AE!$A$1:$K$501,MATCH($B65,AE!$A:$A,0),7)</f>
        <v>0</v>
      </c>
      <c r="W65" s="110">
        <f>INDEX(AE!$A$1:$K$501,MATCH($B65,AE!$A:$A,0),8)</f>
        <v>6</v>
      </c>
      <c r="X65" s="110">
        <f>INDEX(AE!$A$1:$K$501,MATCH($B65,AE!$A:$A,0),9)</f>
        <v>17</v>
      </c>
      <c r="Y65" s="110">
        <f>INDEX(AE!$A$1:$K$501,MATCH($B65,AE!$A:$A,0),10)</f>
        <v>13</v>
      </c>
      <c r="Z65" s="111">
        <f>INDEX(AE!$A$1:$K$501,MATCH($B65,AE!$A:$A,0),11)</f>
        <v>8</v>
      </c>
      <c r="AA65" s="110">
        <f t="shared" si="201"/>
        <v>3</v>
      </c>
      <c r="AB65" s="107">
        <f t="shared" si="202"/>
        <v>11</v>
      </c>
      <c r="AC65" s="107">
        <f t="shared" si="203"/>
        <v>-4</v>
      </c>
      <c r="AD65" s="105">
        <f t="shared" si="204"/>
        <v>-0.33333333333333331</v>
      </c>
      <c r="AE65" s="109">
        <f>INDEX(AE!$A$1:$K$501,MATCH($B65,AE!$A:$A,0),2)</f>
        <v>0</v>
      </c>
      <c r="AF65" s="110">
        <f>INDEX(AE!$A$1:$K$501,MATCH($B65,AE!$A:$A,0),3)</f>
        <v>8</v>
      </c>
      <c r="AG65" s="110">
        <f>INDEX(AE!$A$1:$K$501,MATCH($B65,AE!$A:$A,0),4)</f>
        <v>28</v>
      </c>
      <c r="AH65" s="110">
        <f>INDEX(AE!$A$1:$K$501,MATCH($B65,AE!$A:$A,0),5)</f>
        <v>33</v>
      </c>
      <c r="AI65" s="111">
        <f>INDEX(AE!$A$1:$K$501,MATCH($B65,AE!$A:$A,0),6)</f>
        <v>22</v>
      </c>
      <c r="AJ65" s="112">
        <f t="shared" si="205"/>
        <v>22.75</v>
      </c>
      <c r="AK65" s="107">
        <f t="shared" si="206"/>
        <v>-1</v>
      </c>
      <c r="AL65" s="108">
        <f t="shared" ref="AL65:AL72" si="210">IF(AND(AE65=0,AF65=0,AG65=0,AH65=0),"",IF(AND(AE65=0,AF65=0,AG65=0),AK65/AH65,IF(AND(AE65=0,AF65=0),(AK65/AVERAGE(AG65:AH65)),IF(AE65=0,(AK65/AVERAGE(AF65:AH65)),(AK65/AVERAGE(AE65:AH65))))))</f>
        <v>-4.3478260869565216E-2</v>
      </c>
      <c r="AM65" s="113">
        <f t="shared" si="207"/>
        <v>0.48351648351648352</v>
      </c>
      <c r="AN65" s="114">
        <f t="shared" si="208"/>
        <v>0.36363636363636365</v>
      </c>
    </row>
    <row r="66" spans="1:42" s="136" customFormat="1">
      <c r="A66" s="71" t="s">
        <v>88</v>
      </c>
      <c r="B66" s="71" t="s">
        <v>89</v>
      </c>
      <c r="C66" s="117"/>
      <c r="D66" s="72">
        <f>D64+D65</f>
        <v>261</v>
      </c>
      <c r="E66" s="73">
        <f t="shared" ref="E66:H66" si="211">E64+E65</f>
        <v>189</v>
      </c>
      <c r="F66" s="73">
        <f t="shared" si="211"/>
        <v>197</v>
      </c>
      <c r="G66" s="73">
        <f t="shared" si="211"/>
        <v>191</v>
      </c>
      <c r="H66" s="74">
        <f t="shared" si="211"/>
        <v>149</v>
      </c>
      <c r="I66" s="75">
        <f t="shared" si="194"/>
        <v>0</v>
      </c>
      <c r="J66" s="76">
        <f t="shared" si="195"/>
        <v>197.4</v>
      </c>
      <c r="K66" s="76">
        <f t="shared" si="196"/>
        <v>-60.5</v>
      </c>
      <c r="L66" s="77">
        <f t="shared" si="197"/>
        <v>-0.28878281622911695</v>
      </c>
      <c r="M66" s="72">
        <f>M64+M65</f>
        <v>82</v>
      </c>
      <c r="N66" s="73">
        <f t="shared" ref="N66:Q66" si="212">N64+N65</f>
        <v>82</v>
      </c>
      <c r="O66" s="73">
        <f t="shared" si="212"/>
        <v>72</v>
      </c>
      <c r="P66" s="73">
        <f t="shared" si="212"/>
        <v>71</v>
      </c>
      <c r="Q66" s="74">
        <f t="shared" si="212"/>
        <v>78</v>
      </c>
      <c r="R66" s="78">
        <f t="shared" si="198"/>
        <v>0</v>
      </c>
      <c r="S66" s="79">
        <f t="shared" si="199"/>
        <v>77</v>
      </c>
      <c r="T66" s="79">
        <f t="shared" si="200"/>
        <v>1.25</v>
      </c>
      <c r="U66" s="141">
        <f t="shared" si="209"/>
        <v>1.6286644951140065E-2</v>
      </c>
      <c r="V66" s="120">
        <f>SUM(V64:V65)</f>
        <v>37</v>
      </c>
      <c r="W66" s="81">
        <f t="shared" ref="W66:Z66" si="213">SUM(W64:W65)</f>
        <v>30</v>
      </c>
      <c r="X66" s="81">
        <f t="shared" si="213"/>
        <v>30</v>
      </c>
      <c r="Y66" s="81">
        <f t="shared" si="213"/>
        <v>25</v>
      </c>
      <c r="Z66" s="81">
        <f t="shared" si="213"/>
        <v>12</v>
      </c>
      <c r="AA66" s="81">
        <f t="shared" si="201"/>
        <v>0</v>
      </c>
      <c r="AB66" s="79">
        <f t="shared" si="202"/>
        <v>26.8</v>
      </c>
      <c r="AC66" s="79">
        <f t="shared" si="203"/>
        <v>-18.5</v>
      </c>
      <c r="AD66" s="412">
        <f t="shared" si="204"/>
        <v>-0.60655737704918034</v>
      </c>
      <c r="AE66" s="120">
        <f>SUM(AE64:AE65)</f>
        <v>109</v>
      </c>
      <c r="AF66" s="81">
        <f t="shared" ref="AF66:AI66" si="214">SUM(AF64:AF65)</f>
        <v>86</v>
      </c>
      <c r="AG66" s="81">
        <f t="shared" si="214"/>
        <v>55</v>
      </c>
      <c r="AH66" s="81">
        <f t="shared" si="214"/>
        <v>60</v>
      </c>
      <c r="AI66" s="81">
        <f t="shared" si="214"/>
        <v>46</v>
      </c>
      <c r="AJ66" s="83">
        <f t="shared" si="205"/>
        <v>71.2</v>
      </c>
      <c r="AK66" s="79">
        <f t="shared" si="206"/>
        <v>-31.5</v>
      </c>
      <c r="AL66" s="118">
        <f t="shared" si="210"/>
        <v>-0.40645161290322579</v>
      </c>
      <c r="AM66" s="84">
        <f t="shared" si="207"/>
        <v>0.37640449438202245</v>
      </c>
      <c r="AN66" s="85">
        <f t="shared" si="208"/>
        <v>0.2608695652173913</v>
      </c>
      <c r="AO66" s="152"/>
      <c r="AP66" s="152"/>
    </row>
    <row r="67" spans="1:42" s="136" customFormat="1">
      <c r="A67" s="71"/>
      <c r="B67" s="71"/>
      <c r="C67" s="117"/>
      <c r="D67" s="72"/>
      <c r="E67" s="73"/>
      <c r="F67" s="73"/>
      <c r="G67" s="73"/>
      <c r="H67" s="73"/>
      <c r="I67" s="75"/>
      <c r="J67" s="76"/>
      <c r="K67" s="76"/>
      <c r="L67" s="39"/>
      <c r="M67" s="72"/>
      <c r="N67" s="73"/>
      <c r="O67" s="73"/>
      <c r="P67" s="73"/>
      <c r="Q67" s="74"/>
      <c r="R67" s="78"/>
      <c r="S67" s="79"/>
      <c r="T67" s="79"/>
      <c r="U67" s="141"/>
      <c r="V67" s="120"/>
      <c r="W67" s="81"/>
      <c r="X67" s="81"/>
      <c r="Y67" s="81"/>
      <c r="Z67" s="121"/>
      <c r="AA67" s="81"/>
      <c r="AB67" s="79"/>
      <c r="AC67" s="79"/>
      <c r="AD67" s="39" t="str">
        <f t="shared" si="204"/>
        <v/>
      </c>
      <c r="AE67" s="120"/>
      <c r="AF67" s="81"/>
      <c r="AG67" s="81"/>
      <c r="AH67" s="81"/>
      <c r="AI67" s="121"/>
      <c r="AJ67" s="83"/>
      <c r="AK67" s="79"/>
      <c r="AL67" s="40" t="str">
        <f t="shared" si="210"/>
        <v/>
      </c>
      <c r="AM67" s="84"/>
      <c r="AN67" s="85"/>
      <c r="AO67" s="152"/>
      <c r="AP67" s="152"/>
    </row>
    <row r="68" spans="1:42">
      <c r="A68" s="19" t="s">
        <v>90</v>
      </c>
      <c r="B68" s="19" t="s">
        <v>91</v>
      </c>
      <c r="C68" s="154"/>
      <c r="D68" s="22">
        <f>INDEX(PR!$A$1:$F$505,MATCH($B68,PR!$A:$A,0),2)</f>
        <v>140</v>
      </c>
      <c r="E68" s="22">
        <f>INDEX(PR!$A$1:$F$505,MATCH($B68,PR!$A:$A,0),3)</f>
        <v>128</v>
      </c>
      <c r="F68" s="22">
        <f>INDEX(PR!$A$1:$F$505,MATCH($B68,PR!$A:$A,0),4)</f>
        <v>105</v>
      </c>
      <c r="G68" s="22">
        <f>INDEX(PR!$A$1:$F$505,MATCH($B68,PR!$A:$A,0),5)</f>
        <v>91</v>
      </c>
      <c r="H68" s="22">
        <f>INDEX(PR!$A$1:$F$505,MATCH($B68,PR!$A:$A,0),6)</f>
        <v>81</v>
      </c>
      <c r="I68" s="22">
        <f t="shared" ref="I68" si="215">COUNTIF(D68:H68,"&lt;40")</f>
        <v>0</v>
      </c>
      <c r="J68" s="25">
        <f t="shared" ref="J68" si="216">IF(AND(D68=0,E68=0,F68=0,G68=0),H68,IF(AND(D68=0,E68=0,F68=0),AVERAGE(G68:H68),IF(AND(E68=0,D68=0),AVERAGE(F68:H68),IF(D68=0,AVERAGE(E68:H68),AVERAGE(D68:H68)))))</f>
        <v>109</v>
      </c>
      <c r="K68" s="25">
        <f t="shared" ref="K68" si="217">IF(AND(D68=0,E68=0,F68=0,G68=0),"",IF(AND(D68=0,E68=0,F68=0),H68-G68,IF(AND(D68=0,E68=0),(H68-AVERAGE(F68:G68)),IF(D68=0,(H68-AVERAGE(E68:G68)),(H68-AVERAGE(D68:G68))))))</f>
        <v>-35</v>
      </c>
      <c r="L68" s="26">
        <f>IF(AND(D68=0,E68=0,F68=0,G68=0),"",IF(AND(D68=0,E68=0,F68=0),K68/AVERAGE(H68:I68),IF(AND(D68=0,E68=0),(K68/AVERAGE(F68:G68)),IF(D68=0,(K68/AVERAGE(E68:G68)),(K68/AVERAGE(D68:G68))))))</f>
        <v>-0.30172413793103448</v>
      </c>
      <c r="M68" s="22">
        <f>INDEX(GR!$A$1:$F$520,MATCH($B68,GR!$A:$A,0),2)</f>
        <v>27</v>
      </c>
      <c r="N68" s="22">
        <f>INDEX(GR!$A$1:$F$520,MATCH($B68,GR!$A:$A,0),3)</f>
        <v>27</v>
      </c>
      <c r="O68" s="22">
        <f>INDEX(GR!$A$1:$F$520,MATCH($B68,GR!$A:$A,0),4)</f>
        <v>42</v>
      </c>
      <c r="P68" s="22">
        <f>INDEX(GR!$A$1:$F$520,MATCH($B68,GR!$A:$A,0),5)</f>
        <v>35</v>
      </c>
      <c r="Q68" s="22">
        <f>INDEX(GR!$A$1:$F$520,MATCH($B68,GR!$A:$A,0),6)</f>
        <v>21</v>
      </c>
      <c r="R68" s="31">
        <f t="shared" ref="R68" si="218">COUNTIF(M68:Q68,"&lt;10")</f>
        <v>0</v>
      </c>
      <c r="S68" s="28">
        <f t="shared" ref="S68" si="219">IF(AND(M68=0,N68=0,O68=0,P68=0),Q68,IF(AND(M68=0,N68=0,O68=0),AVERAGE(P68:Q68),IF(AND(N68=0,M68=0),AVERAGE(O68:Q68),IF(M68=0,AVERAGE(N68:Q68),AVERAGE(M68:Q68)))))</f>
        <v>30.4</v>
      </c>
      <c r="T68" s="28">
        <f t="shared" ref="T68" si="220">IF(AND(M68=0,N68=0,O68=0,P68=0),"",IF(AND(M68=0,N68=0,O68=0),Q68-P68,IF(AND(M68=0,N68=0),(Q68-AVERAGE(O68:P68)),IF(M68=0,(Q68-AVERAGE(N68:P68)),(Q68-AVERAGE(M68:P68))))))</f>
        <v>-11.75</v>
      </c>
      <c r="U68" s="413">
        <f t="shared" ref="U68" si="221">IF(AND(M68=0,N68=0,O68=0,P68=0),"",IF(AND(M68=0,N68=0,O68=0),T68/AVERAGE(Q68:R68),IF(AND(M68=0,N68=0),(T68/AVERAGE(O68:P68)),IF(M68=0,(T68/AVERAGE(N68:P68)),(T68/AVERAGE(M68:P68))))))</f>
        <v>-0.35877862595419846</v>
      </c>
      <c r="V68" s="31">
        <f>INDEX(AE!$A$1:$K$501,MATCH($B68,AE!$A:$A,0),7)</f>
        <v>35</v>
      </c>
      <c r="W68" s="31">
        <f>INDEX(AE!$A$1:$K$501,MATCH($B68,AE!$A:$A,0),8)</f>
        <v>17</v>
      </c>
      <c r="X68" s="31">
        <f>INDEX(AE!$A$1:$K$501,MATCH($B68,AE!$A:$A,0),9)</f>
        <v>12</v>
      </c>
      <c r="Y68" s="31">
        <f>INDEX(AE!$A$1:$K$501,MATCH($B68,AE!$A:$A,0),10)</f>
        <v>10</v>
      </c>
      <c r="Z68" s="155">
        <f>INDEX(AE!$A$1:$K$501,MATCH($B68,AE!$A:$A,0),11)</f>
        <v>9</v>
      </c>
      <c r="AA68" s="31">
        <f t="shared" ref="AA68" si="222">COUNTIF(V68:Z68,"&lt;10")</f>
        <v>1</v>
      </c>
      <c r="AB68" s="28">
        <f t="shared" ref="AB68" si="223">IF(AND(V68=0,W68=0,X68=0,Y68=0),Z68,IF(AND(V68=0,W68=0,X68=0),AVERAGE(Y68:Z68),IF(AND(W68=0,V68=0),AVERAGE(X68:Z68),IF(V68=0,AVERAGE(W68:Z68),AVERAGE(V68:Z68)))))</f>
        <v>16.600000000000001</v>
      </c>
      <c r="AC68" s="28">
        <f t="shared" ref="AC68" si="224">IF(AND(V68=0,W68=0,X68=0,Y68=0),"",IF(AND(V68=0,W68=0,X68=0),Z68-Y68,IF(AND(V68=0,W68=0),(Z68-AVERAGE(X68:Y68)),IF(V68=0,(Z68-AVERAGE(W68:Y68)),(Z68-AVERAGE(V68:Y68))))))</f>
        <v>-9.5</v>
      </c>
      <c r="AD68" s="33">
        <f t="shared" si="204"/>
        <v>-0.51351351351351349</v>
      </c>
      <c r="AE68" s="31">
        <f>INDEX(AE!$A$1:$K$501,MATCH($B68,AE!$A:$A,0),2)</f>
        <v>95</v>
      </c>
      <c r="AF68" s="31">
        <f>INDEX(AE!$A$1:$K$501,MATCH($B68,AE!$A:$A,0),3)</f>
        <v>70</v>
      </c>
      <c r="AG68" s="31">
        <f>INDEX(AE!$A$1:$K$501,MATCH($B68,AE!$A:$A,0),4)</f>
        <v>36</v>
      </c>
      <c r="AH68" s="31">
        <f>INDEX(AE!$A$1:$K$501,MATCH($B68,AE!$A:$A,0),5)</f>
        <v>41</v>
      </c>
      <c r="AI68" s="31">
        <f>INDEX(AE!$A$1:$K$501,MATCH($B68,AE!$A:$A,0),6)</f>
        <v>40</v>
      </c>
      <c r="AJ68" s="28">
        <f t="shared" ref="AJ68" si="225">IF(AND(AE68=0,AF68=0,AG68=0,AH68=0),AI68,IF(AND(AE68=0,AF68=0,AG68=0),AVERAGE(AH68:AI68),IF(AND(AF68=0,AE68=0),AVERAGE(AG68:AI68),IF(AE68=0,AVERAGE(AF68:AI68),AVERAGE(AE68:AI68)))))</f>
        <v>56.4</v>
      </c>
      <c r="AK68" s="28">
        <f t="shared" ref="AK68" si="226">IF(AND(AE68=0,AF68=0,AG68=0,AH68=0),"",IF(AND(AE68=0,AF68=0,AG68=0),AI68-AH68,IF(AND(AE68=0,AF68=0),(AI68-AVERAGE(AG68:AH68)),IF(AE68=0,(AI68-AVERAGE(AF68:AH68)),(AI68-AVERAGE(AE68:AH68))))))</f>
        <v>-20.5</v>
      </c>
      <c r="AL68" s="29">
        <f t="shared" si="210"/>
        <v>-0.33884297520661155</v>
      </c>
      <c r="AM68" s="156">
        <f t="shared" ref="AM68" si="227">IF(AJ68=0,"",AB68/AJ68)</f>
        <v>0.29432624113475181</v>
      </c>
      <c r="AN68" s="156">
        <f t="shared" ref="AN68" si="228">IF(AI68=0,"",Z68/AI68)</f>
        <v>0.22500000000000001</v>
      </c>
      <c r="AO68" s="153">
        <v>1.42</v>
      </c>
      <c r="AP68" s="153">
        <v>1.85</v>
      </c>
    </row>
    <row r="69" spans="1:42">
      <c r="A69" s="19"/>
      <c r="B69" s="19"/>
      <c r="D69" s="22"/>
      <c r="E69" s="22"/>
      <c r="F69" s="22"/>
      <c r="G69" s="22"/>
      <c r="H69" s="22"/>
      <c r="I69" s="22"/>
      <c r="J69" s="25"/>
      <c r="K69" s="25"/>
      <c r="L69" s="39"/>
      <c r="M69" s="22"/>
      <c r="N69" s="22"/>
      <c r="O69" s="22"/>
      <c r="P69" s="22"/>
      <c r="Q69" s="22"/>
      <c r="R69" s="31"/>
      <c r="S69" s="28"/>
      <c r="T69" s="28"/>
      <c r="U69" s="39"/>
      <c r="V69" s="31"/>
      <c r="W69" s="31"/>
      <c r="X69" s="31"/>
      <c r="Y69" s="31"/>
      <c r="Z69" s="155"/>
      <c r="AA69" s="31"/>
      <c r="AB69" s="28"/>
      <c r="AC69" s="28"/>
      <c r="AD69" s="39" t="str">
        <f t="shared" si="204"/>
        <v/>
      </c>
      <c r="AE69" s="31"/>
      <c r="AF69" s="31"/>
      <c r="AG69" s="31"/>
      <c r="AH69" s="31"/>
      <c r="AI69" s="31"/>
      <c r="AJ69" s="28"/>
      <c r="AK69" s="28"/>
      <c r="AL69" s="40" t="str">
        <f t="shared" si="210"/>
        <v/>
      </c>
      <c r="AM69" s="156"/>
      <c r="AN69" s="156"/>
    </row>
    <row r="70" spans="1:42">
      <c r="A70" s="99" t="s">
        <v>756</v>
      </c>
      <c r="B70" s="99" t="s">
        <v>92</v>
      </c>
      <c r="C70" s="100" t="s">
        <v>47</v>
      </c>
      <c r="D70" s="101">
        <f>INDEX(PR!$A$1:$F$505,MATCH($B70,PR!$A:$A,0),2)</f>
        <v>0</v>
      </c>
      <c r="E70" s="102">
        <f>INDEX(PR!$A$1:$F$505,MATCH($B70,PR!$A:$A,0),3)</f>
        <v>1</v>
      </c>
      <c r="F70" s="102">
        <f>INDEX(PR!$A$1:$F$505,MATCH($B70,PR!$A:$A,0),4)</f>
        <v>0</v>
      </c>
      <c r="G70" s="102">
        <f>INDEX(PR!$A$1:$F$505,MATCH($B70,PR!$A:$A,0),5)</f>
        <v>0</v>
      </c>
      <c r="H70" s="102">
        <f>INDEX(PR!$A$1:$F$505,MATCH($B70,PR!$A:$A,0),6)</f>
        <v>0</v>
      </c>
      <c r="I70" s="103">
        <f t="shared" ref="I70" si="229">COUNTIF(D70:H70,"&lt;40")</f>
        <v>5</v>
      </c>
      <c r="J70" s="104">
        <f t="shared" ref="J70" si="230">IF(AND(D70=0,E70=0,F70=0,G70=0),H70,IF(AND(D70=0,E70=0,F70=0),AVERAGE(G70:H70),IF(AND(E70=0,D70=0),AVERAGE(F70:H70),IF(D70=0,AVERAGE(E70:H70),AVERAGE(D70:H70)))))</f>
        <v>0.25</v>
      </c>
      <c r="K70" s="104">
        <f t="shared" ref="K70" si="231">IF(AND(D70=0,E70=0,F70=0,G70=0),"",IF(AND(D70=0,E70=0,F70=0),H70-G70,IF(AND(D70=0,E70=0),(H70-AVERAGE(F70:G70)),IF(D70=0,(H70-AVERAGE(E70:G70)),(H70-AVERAGE(D70:G70))))))</f>
        <v>-0.33333333333333331</v>
      </c>
      <c r="L70" s="105">
        <f t="shared" si="197"/>
        <v>-1</v>
      </c>
      <c r="M70" s="101">
        <f>INDEX(GR!$A$1:$F$520,MATCH($B70,GR!$A:$A,0),2)</f>
        <v>0</v>
      </c>
      <c r="N70" s="102">
        <f>INDEX(GR!$A$1:$F$520,MATCH($B70,GR!$A:$A,0),3)</f>
        <v>0</v>
      </c>
      <c r="O70" s="102">
        <f>INDEX(GR!$A$1:$F$520,MATCH($B70,GR!$A:$A,0),4)</f>
        <v>0</v>
      </c>
      <c r="P70" s="102">
        <f>INDEX(GR!$A$1:$F$520,MATCH($B70,GR!$A:$A,0),5)</f>
        <v>0</v>
      </c>
      <c r="Q70" s="122">
        <f>INDEX(GR!$A$1:$F$520,MATCH($B70,GR!$A:$A,0),6)</f>
        <v>0</v>
      </c>
      <c r="R70" s="106">
        <f t="shared" ref="R70" si="232">COUNTIF(M70:Q70,"&lt;10")</f>
        <v>5</v>
      </c>
      <c r="S70" s="107">
        <f t="shared" ref="S70" si="233">IF(AND(M70=0,N70=0,O70=0,P70=0),Q70,IF(AND(M70=0,N70=0,O70=0),AVERAGE(P70:Q70),IF(AND(N70=0,M70=0),AVERAGE(O70:Q70),IF(M70=0,AVERAGE(N70:Q70),AVERAGE(M70:Q70)))))</f>
        <v>0</v>
      </c>
      <c r="T70" s="107" t="str">
        <f t="shared" ref="T70" si="234">IF(AND(M70=0,N70=0,O70=0,P70=0),"",IF(AND(M70=0,N70=0,O70=0),Q70-P70,IF(AND(M70=0,N70=0),(Q70-AVERAGE(O70:P70)),IF(M70=0,(Q70-AVERAGE(N70:P70)),(Q70-AVERAGE(M70:P70))))))</f>
        <v/>
      </c>
      <c r="U70" s="105" t="str">
        <f t="shared" ref="U70" si="235">IF(AND(M70=0,N70=0,O70=0,P70=0),"",IF(AND(M70=0,N70=0,O70=0),T70/AVERAGE(Q70:R70),IF(AND(M70=0,N70=0),(T70/AVERAGE(O70:P70)),IF(M70=0,(T70/AVERAGE(N70:P70)),(T70/AVERAGE(M70:P70))))))</f>
        <v/>
      </c>
      <c r="V70" s="109">
        <f>INDEX(AE!$A$1:$K$501,MATCH($B70,AE!$A:$A,0),7)</f>
        <v>0</v>
      </c>
      <c r="W70" s="110">
        <f>INDEX(AE!$A$1:$K$501,MATCH($B70,AE!$A:$A,0),8)</f>
        <v>1</v>
      </c>
      <c r="X70" s="110">
        <f>INDEX(AE!$A$1:$K$501,MATCH($B70,AE!$A:$A,0),9)</f>
        <v>0</v>
      </c>
      <c r="Y70" s="110">
        <f>INDEX(AE!$A$1:$K$501,MATCH($B70,AE!$A:$A,0),10)</f>
        <v>0</v>
      </c>
      <c r="Z70" s="111">
        <f>INDEX(AE!$A$1:$K$501,MATCH($B70,AE!$A:$A,0),11)</f>
        <v>0</v>
      </c>
      <c r="AA70" s="110">
        <f t="shared" ref="AA70" si="236">COUNTIF(V70:Z70,"&lt;10")</f>
        <v>5</v>
      </c>
      <c r="AB70" s="107">
        <f t="shared" ref="AB70" si="237">IF(AND(V70=0,W70=0,X70=0,Y70=0),Z70,IF(AND(V70=0,W70=0,X70=0),AVERAGE(Y70:Z70),IF(AND(W70=0,V70=0),AVERAGE(X70:Z70),IF(V70=0,AVERAGE(W70:Z70),AVERAGE(V70:Z70)))))</f>
        <v>0.25</v>
      </c>
      <c r="AC70" s="107">
        <f t="shared" ref="AC70" si="238">IF(AND(V70=0,W70=0,X70=0,Y70=0),"",IF(AND(V70=0,W70=0,X70=0),Z70-Y70,IF(AND(V70=0,W70=0),(Z70-AVERAGE(X70:Y70)),IF(V70=0,(Z70-AVERAGE(W70:Y70)),(Z70-AVERAGE(V70:Y70))))))</f>
        <v>-0.33333333333333331</v>
      </c>
      <c r="AD70" s="105">
        <f t="shared" si="204"/>
        <v>-1</v>
      </c>
      <c r="AE70" s="109">
        <f>INDEX(AE!$A$1:$K$501,MATCH($B70,AE!$A:$A,0),2)</f>
        <v>0</v>
      </c>
      <c r="AF70" s="110">
        <f>INDEX(AE!$A$1:$K$501,MATCH($B70,AE!$A:$A,0),3)</f>
        <v>1</v>
      </c>
      <c r="AG70" s="110">
        <f>INDEX(AE!$A$1:$K$501,MATCH($B70,AE!$A:$A,0),4)</f>
        <v>0</v>
      </c>
      <c r="AH70" s="110">
        <f>INDEX(AE!$A$1:$K$501,MATCH($B70,AE!$A:$A,0),5)</f>
        <v>0</v>
      </c>
      <c r="AI70" s="111">
        <f>INDEX(AE!$A$1:$K$501,MATCH($B70,AE!$A:$A,0),6)</f>
        <v>0</v>
      </c>
      <c r="AJ70" s="112">
        <f t="shared" ref="AJ70" si="239">IF(AND(AE70=0,AF70=0,AG70=0,AH70=0),AI70,IF(AND(AE70=0,AF70=0,AG70=0),AVERAGE(AH70:AI70),IF(AND(AF70=0,AE70=0),AVERAGE(AG70:AI70),IF(AE70=0,AVERAGE(AF70:AI70),AVERAGE(AE70:AI70)))))</f>
        <v>0.25</v>
      </c>
      <c r="AK70" s="107">
        <f t="shared" ref="AK70" si="240">IF(AND(AE70=0,AF70=0,AG70=0,AH70=0),"",IF(AND(AE70=0,AF70=0,AG70=0),AI70-AH70,IF(AND(AE70=0,AF70=0),(AI70-AVERAGE(AG70:AH70)),IF(AE70=0,(AI70-AVERAGE(AF70:AH70)),(AI70-AVERAGE(AE70:AH70))))))</f>
        <v>-0.33333333333333331</v>
      </c>
      <c r="AL70" s="108">
        <f t="shared" si="210"/>
        <v>-1</v>
      </c>
      <c r="AM70" s="113"/>
      <c r="AN70" s="114"/>
      <c r="AO70" s="153">
        <v>1.8</v>
      </c>
      <c r="AP70" s="144">
        <v>2.6</v>
      </c>
    </row>
    <row r="71" spans="1:42">
      <c r="A71" s="19"/>
      <c r="B71" s="19"/>
      <c r="D71" s="21"/>
      <c r="E71" s="22"/>
      <c r="F71" s="22"/>
      <c r="G71" s="22"/>
      <c r="H71" s="22"/>
      <c r="I71" s="24"/>
      <c r="J71" s="25"/>
      <c r="K71" s="25"/>
      <c r="L71" s="39"/>
      <c r="M71" s="21"/>
      <c r="N71" s="22"/>
      <c r="O71" s="22"/>
      <c r="P71" s="22"/>
      <c r="Q71" s="23"/>
      <c r="R71" s="27"/>
      <c r="S71" s="28"/>
      <c r="T71" s="28"/>
      <c r="U71" s="39"/>
      <c r="V71" s="30"/>
      <c r="W71" s="31"/>
      <c r="X71" s="31"/>
      <c r="Y71" s="31"/>
      <c r="Z71" s="32"/>
      <c r="AA71" s="31"/>
      <c r="AB71" s="28"/>
      <c r="AC71" s="28"/>
      <c r="AD71" s="39" t="str">
        <f t="shared" si="204"/>
        <v/>
      </c>
      <c r="AE71" s="30"/>
      <c r="AF71" s="31"/>
      <c r="AG71" s="31"/>
      <c r="AH71" s="31"/>
      <c r="AI71" s="32"/>
      <c r="AJ71" s="34"/>
      <c r="AK71" s="28"/>
      <c r="AL71" s="40" t="str">
        <f t="shared" si="210"/>
        <v/>
      </c>
      <c r="AM71" s="35"/>
      <c r="AN71" s="41"/>
    </row>
    <row r="72" spans="1:42">
      <c r="A72" s="298" t="s">
        <v>93</v>
      </c>
      <c r="B72" s="298" t="s">
        <v>94</v>
      </c>
      <c r="C72" s="299" t="s">
        <v>24</v>
      </c>
      <c r="D72" s="300">
        <f>INDEX(PR!$A$1:$F$505,MATCH($B72,PR!$A:$A,0),2)</f>
        <v>20</v>
      </c>
      <c r="E72" s="301">
        <f>INDEX(PR!$A$1:$F$505,MATCH($B72,PR!$A:$A,0),3)</f>
        <v>14</v>
      </c>
      <c r="F72" s="301">
        <f>INDEX(PR!$A$1:$F$505,MATCH($B72,PR!$A:$A,0),4)</f>
        <v>6</v>
      </c>
      <c r="G72" s="301">
        <f>INDEX(PR!$A$1:$F$505,MATCH($B72,PR!$A:$A,0),5)</f>
        <v>5</v>
      </c>
      <c r="H72" s="301">
        <f>INDEX(PR!$A$1:$F$505,MATCH($B72,PR!$A:$A,0),6)</f>
        <v>3</v>
      </c>
      <c r="I72" s="317">
        <f t="shared" si="194"/>
        <v>5</v>
      </c>
      <c r="J72" s="304">
        <f t="shared" si="195"/>
        <v>9.6</v>
      </c>
      <c r="K72" s="304">
        <f t="shared" si="196"/>
        <v>-8.25</v>
      </c>
      <c r="L72" s="305">
        <f t="shared" si="197"/>
        <v>-0.73333333333333328</v>
      </c>
      <c r="M72" s="300">
        <f>INDEX(GR!$A$1:$F$520,MATCH($B72,GR!$A:$A,0),2)</f>
        <v>8</v>
      </c>
      <c r="N72" s="301">
        <f>INDEX(GR!$A$1:$F$520,MATCH($B72,GR!$A:$A,0),3)</f>
        <v>11</v>
      </c>
      <c r="O72" s="301">
        <f>INDEX(GR!$A$1:$F$520,MATCH($B72,GR!$A:$A,0),4)</f>
        <v>2</v>
      </c>
      <c r="P72" s="301">
        <f>INDEX(GR!$A$1:$F$520,MATCH($B72,GR!$A:$A,0),5)</f>
        <v>6</v>
      </c>
      <c r="Q72" s="302">
        <f>INDEX(GR!$A$1:$F$520,MATCH($B72,GR!$A:$A,0),6)</f>
        <v>1</v>
      </c>
      <c r="R72" s="318">
        <f t="shared" si="198"/>
        <v>4</v>
      </c>
      <c r="S72" s="307">
        <f t="shared" si="199"/>
        <v>5.6</v>
      </c>
      <c r="T72" s="307">
        <f t="shared" si="200"/>
        <v>-5.75</v>
      </c>
      <c r="U72" s="305">
        <f t="shared" si="209"/>
        <v>-0.85185185185185186</v>
      </c>
      <c r="V72" s="309">
        <f>INDEX(AE!$A$1:$K$501,MATCH($B72,AE!$A:$A,0),7)</f>
        <v>3</v>
      </c>
      <c r="W72" s="310">
        <f>INDEX(AE!$A$1:$K$501,MATCH($B72,AE!$A:$A,0),8)</f>
        <v>4</v>
      </c>
      <c r="X72" s="310">
        <f>INDEX(AE!$A$1:$K$501,MATCH($B72,AE!$A:$A,0),9)</f>
        <v>0</v>
      </c>
      <c r="Y72" s="310">
        <f>INDEX(AE!$A$1:$K$501,MATCH($B72,AE!$A:$A,0),10)</f>
        <v>0</v>
      </c>
      <c r="Z72" s="311">
        <f>INDEX(AE!$A$1:$K$501,MATCH($B72,AE!$A:$A,0),11)</f>
        <v>0</v>
      </c>
      <c r="AA72" s="312">
        <f t="shared" si="201"/>
        <v>5</v>
      </c>
      <c r="AB72" s="307">
        <f t="shared" si="202"/>
        <v>1.4</v>
      </c>
      <c r="AC72" s="307">
        <f t="shared" si="203"/>
        <v>-1.75</v>
      </c>
      <c r="AD72" s="305">
        <f t="shared" si="204"/>
        <v>-1</v>
      </c>
      <c r="AE72" s="309">
        <f>INDEX(AE!$A$1:$K$501,MATCH($B72,AE!$A:$A,0),2)</f>
        <v>14</v>
      </c>
      <c r="AF72" s="310">
        <f>INDEX(AE!$A$1:$K$501,MATCH($B72,AE!$A:$A,0),3)</f>
        <v>17</v>
      </c>
      <c r="AG72" s="310">
        <f>INDEX(AE!$A$1:$K$501,MATCH($B72,AE!$A:$A,0),4)</f>
        <v>6</v>
      </c>
      <c r="AH72" s="310">
        <f>INDEX(AE!$A$1:$K$501,MATCH($B72,AE!$A:$A,0),5)</f>
        <v>4</v>
      </c>
      <c r="AI72" s="311">
        <f>INDEX(AE!$A$1:$K$501,MATCH($B72,AE!$A:$A,0),6)</f>
        <v>0</v>
      </c>
      <c r="AJ72" s="313">
        <f t="shared" si="205"/>
        <v>8.1999999999999993</v>
      </c>
      <c r="AK72" s="307">
        <f t="shared" si="206"/>
        <v>-10.25</v>
      </c>
      <c r="AL72" s="308">
        <f t="shared" si="210"/>
        <v>-1</v>
      </c>
      <c r="AM72" s="319">
        <f t="shared" si="207"/>
        <v>0.17073170731707318</v>
      </c>
      <c r="AN72" s="320" t="str">
        <f t="shared" si="208"/>
        <v/>
      </c>
      <c r="AO72" s="153">
        <v>1.8</v>
      </c>
      <c r="AP72" s="144">
        <v>2.6</v>
      </c>
    </row>
    <row r="73" spans="1:42" s="6" customFormat="1">
      <c r="A73" s="1"/>
      <c r="B73" s="2"/>
      <c r="C73" s="2"/>
      <c r="D73" s="481" t="s">
        <v>0</v>
      </c>
      <c r="E73" s="482"/>
      <c r="F73" s="482"/>
      <c r="G73" s="482"/>
      <c r="H73" s="482"/>
      <c r="I73" s="87"/>
      <c r="J73" s="88"/>
      <c r="K73" s="88"/>
      <c r="L73" s="89"/>
      <c r="M73" s="483" t="s">
        <v>1</v>
      </c>
      <c r="N73" s="484"/>
      <c r="O73" s="484"/>
      <c r="P73" s="484"/>
      <c r="Q73" s="484"/>
      <c r="R73" s="90"/>
      <c r="S73" s="91"/>
      <c r="T73" s="91"/>
      <c r="U73" s="92"/>
      <c r="V73" s="481" t="s">
        <v>2</v>
      </c>
      <c r="W73" s="482"/>
      <c r="X73" s="482"/>
      <c r="Y73" s="482"/>
      <c r="Z73" s="482"/>
      <c r="AA73" s="93"/>
      <c r="AB73" s="94"/>
      <c r="AC73" s="94"/>
      <c r="AD73" s="95"/>
      <c r="AE73" s="481" t="s">
        <v>3</v>
      </c>
      <c r="AF73" s="482"/>
      <c r="AG73" s="482"/>
      <c r="AH73" s="482"/>
      <c r="AI73" s="482"/>
      <c r="AJ73" s="96"/>
      <c r="AK73" s="94"/>
      <c r="AL73" s="95"/>
      <c r="AM73" s="3" t="s">
        <v>4</v>
      </c>
      <c r="AN73" s="4">
        <v>2024</v>
      </c>
      <c r="AO73" s="42"/>
      <c r="AP73" s="42"/>
    </row>
    <row r="74" spans="1:42" s="6" customFormat="1">
      <c r="A74" s="7" t="s">
        <v>95</v>
      </c>
      <c r="B74" s="8" t="s">
        <v>8</v>
      </c>
      <c r="C74" s="8"/>
      <c r="D74" s="9" t="s">
        <v>9</v>
      </c>
      <c r="E74" s="10" t="s">
        <v>10</v>
      </c>
      <c r="F74" s="10" t="s">
        <v>11</v>
      </c>
      <c r="G74" s="10" t="s">
        <v>12</v>
      </c>
      <c r="H74" s="10" t="s">
        <v>713</v>
      </c>
      <c r="I74" s="11" t="s">
        <v>13</v>
      </c>
      <c r="J74" s="12" t="s">
        <v>4</v>
      </c>
      <c r="K74" s="12" t="s">
        <v>14</v>
      </c>
      <c r="L74" s="13" t="s">
        <v>15</v>
      </c>
      <c r="M74" s="10" t="s">
        <v>9</v>
      </c>
      <c r="N74" s="10" t="s">
        <v>10</v>
      </c>
      <c r="O74" s="10" t="s">
        <v>11</v>
      </c>
      <c r="P74" s="10" t="s">
        <v>12</v>
      </c>
      <c r="Q74" s="10" t="s">
        <v>713</v>
      </c>
      <c r="R74" s="11" t="s">
        <v>16</v>
      </c>
      <c r="S74" s="14" t="s">
        <v>4</v>
      </c>
      <c r="T74" s="14" t="s">
        <v>14</v>
      </c>
      <c r="U74" s="15" t="s">
        <v>15</v>
      </c>
      <c r="V74" s="9" t="s">
        <v>9</v>
      </c>
      <c r="W74" s="10" t="s">
        <v>10</v>
      </c>
      <c r="X74" s="10" t="s">
        <v>11</v>
      </c>
      <c r="Y74" s="10" t="s">
        <v>12</v>
      </c>
      <c r="Z74" s="10" t="s">
        <v>713</v>
      </c>
      <c r="AA74" s="11" t="s">
        <v>17</v>
      </c>
      <c r="AB74" s="14" t="s">
        <v>4</v>
      </c>
      <c r="AC74" s="14" t="s">
        <v>14</v>
      </c>
      <c r="AD74" s="13" t="s">
        <v>15</v>
      </c>
      <c r="AE74" s="9" t="s">
        <v>9</v>
      </c>
      <c r="AF74" s="10" t="s">
        <v>10</v>
      </c>
      <c r="AG74" s="10" t="s">
        <v>11</v>
      </c>
      <c r="AH74" s="10" t="s">
        <v>12</v>
      </c>
      <c r="AI74" s="10" t="s">
        <v>713</v>
      </c>
      <c r="AJ74" s="16" t="s">
        <v>4</v>
      </c>
      <c r="AK74" s="14" t="s">
        <v>14</v>
      </c>
      <c r="AL74" s="13" t="s">
        <v>15</v>
      </c>
      <c r="AM74" s="17" t="s">
        <v>18</v>
      </c>
      <c r="AN74" s="18" t="s">
        <v>18</v>
      </c>
      <c r="AO74" s="42"/>
      <c r="AP74" s="42"/>
    </row>
    <row r="75" spans="1:42" s="6" customFormat="1">
      <c r="A75" s="43" t="s">
        <v>96</v>
      </c>
      <c r="B75" s="157" t="s">
        <v>97</v>
      </c>
      <c r="C75" s="158" t="s">
        <v>24</v>
      </c>
      <c r="D75" s="45">
        <f>INDEX(PR!$A$1:$F$505,MATCH($B75,PR!$A:$A,0),2)</f>
        <v>3</v>
      </c>
      <c r="E75" s="46">
        <f>INDEX(PR!$A$1:$F$505,MATCH($B75,PR!$A:$A,0),3)</f>
        <v>34</v>
      </c>
      <c r="F75" s="46">
        <f>INDEX(PR!$A$1:$F$505,MATCH($B75,PR!$A:$A,0),4)</f>
        <v>37</v>
      </c>
      <c r="G75" s="46">
        <f>INDEX(PR!$A$1:$F$505,MATCH($B75,PR!$A:$A,0),5)</f>
        <v>35</v>
      </c>
      <c r="H75" s="47">
        <f>INDEX(PR!$A$1:$F$505,MATCH($B75,PR!$A:$A,0),6)</f>
        <v>13</v>
      </c>
      <c r="I75" s="48">
        <f t="shared" ref="I75:I82" si="241">COUNTIF(D75:H75,"&lt;40")</f>
        <v>5</v>
      </c>
      <c r="J75" s="49">
        <f t="shared" ref="J75:J82" si="242">IF(AND(D75=0,E75=0,F75=0,G75=0),H75,IF(AND(D75=0,E75=0,F75=0),AVERAGE(G75:H75),IF(AND(E75=0,D75=0),AVERAGE(F75:H75),IF(D75=0,AVERAGE(E75:H75),AVERAGE(D75:H75)))))</f>
        <v>24.4</v>
      </c>
      <c r="K75" s="49">
        <f t="shared" ref="K75:K82" si="243">IF(AND(D75=0,E75=0,F75=0,G75=0),"",IF(AND(D75=0,E75=0,F75=0),H75-G75,IF(AND(D75=0,E75=0),(H75-AVERAGE(F75:G75)),IF(D75=0,(H75-AVERAGE(E75:G75)),(H75-AVERAGE(D75:G75))))))</f>
        <v>-14.25</v>
      </c>
      <c r="L75" s="50">
        <f t="shared" ref="L75:L91" si="244">IF(AND(D75=0,E75=0,F75=0,G75=0),"",IF(AND(D75=0,E75=0,F75=0),K75/G75,IF(AND(D75=0,E75=0),(K75/AVERAGE(F75:G75)),IF(D75=0,(K75/AVERAGE(E75:G75)),(K75/AVERAGE(D75:G75))))))</f>
        <v>-0.52293577981651373</v>
      </c>
      <c r="M75" s="46">
        <f>INDEX(GR!$A$1:$F$520,MATCH($B75,GR!$A:$A,0),2)</f>
        <v>0</v>
      </c>
      <c r="N75" s="46">
        <f>INDEX(GR!$A$1:$F$520,MATCH($B75,GR!$A:$A,0),3)</f>
        <v>0</v>
      </c>
      <c r="O75" s="46">
        <f>INDEX(GR!$A$1:$F$520,MATCH($B75,GR!$A:$A,0),4)</f>
        <v>6</v>
      </c>
      <c r="P75" s="46">
        <f>INDEX(GR!$A$1:$F$520,MATCH($B75,GR!$A:$A,0),5)</f>
        <v>12</v>
      </c>
      <c r="Q75" s="46">
        <f>INDEX(GR!$A$1:$F$520,MATCH($B75,GR!$A:$A,0),6)</f>
        <v>13</v>
      </c>
      <c r="R75" s="51">
        <f t="shared" ref="R75:R82" si="245">COUNTIF(M75:Q75,"&lt;10")</f>
        <v>3</v>
      </c>
      <c r="S75" s="52">
        <f t="shared" ref="S75:S82" si="246">IF(AND(M75=0,N75=0,O75=0,P75=0),Q75,IF(AND(M75=0,N75=0,O75=0),AVERAGE(P75:Q75),IF(AND(N75=0,M75=0),AVERAGE(O75:Q75),IF(M75=0,AVERAGE(N75:Q75),AVERAGE(M75:Q75)))))</f>
        <v>10.333333333333334</v>
      </c>
      <c r="T75" s="52">
        <f t="shared" ref="T75:T82" si="247">IF(AND(M75=0,N75=0,O75=0,P75=0),"",IF(AND(M75=0,N75=0,O75=0),Q75-P75,IF(AND(M75=0,N75=0),(Q75-AVERAGE(O75:P75)),IF(M75=0,(Q75-AVERAGE(N75:P75)),(Q75-AVERAGE(M75:P75))))))</f>
        <v>4</v>
      </c>
      <c r="U75" s="53">
        <f>IF(AND(M75=0,N75=0,O75=0,P75=0),"",IF(AND(M75=0,N75=0,O75=0),T75/P75,IF(AND(M75=0,N75=0),(T75/AVERAGE(O75:P75)),IF(M75=0,(T75/AVERAGE(N75:P75)),(T75/AVERAGE(M75:P75))))))</f>
        <v>0.44444444444444442</v>
      </c>
      <c r="V75" s="54">
        <f>INDEX(AE!$A$1:$K$501,MATCH($B75,AE!$A:$A,0),7)</f>
        <v>1</v>
      </c>
      <c r="W75" s="55">
        <f>INDEX(AE!$A$1:$K$501,MATCH($B75,AE!$A:$A,0),8)</f>
        <v>12</v>
      </c>
      <c r="X75" s="55">
        <f>INDEX(AE!$A$1:$K$501,MATCH($B75,AE!$A:$A,0),9)</f>
        <v>8</v>
      </c>
      <c r="Y75" s="55">
        <f>INDEX(AE!$A$1:$K$501,MATCH($B75,AE!$A:$A,0),10)</f>
        <v>0</v>
      </c>
      <c r="Z75" s="56">
        <f>INDEX(AE!$A$1:$K$501,MATCH($B75,AE!$A:$A,0),11)</f>
        <v>0</v>
      </c>
      <c r="AA75" s="55">
        <f t="shared" ref="AA75:AA82" si="248">COUNTIF(V75:Z75,"&lt;10")</f>
        <v>4</v>
      </c>
      <c r="AB75" s="52">
        <f t="shared" ref="AB75:AB82" si="249">IF(AND(V75=0,W75=0,X75=0,Y75=0),Z75,IF(AND(V75=0,W75=0,X75=0),AVERAGE(Y75:Z75),IF(AND(W75=0,V75=0),AVERAGE(X75:Z75),IF(V75=0,AVERAGE(W75:Z75),AVERAGE(V75:Z75)))))</f>
        <v>4.2</v>
      </c>
      <c r="AC75" s="52">
        <f t="shared" ref="AC75:AC82" si="250">IF(AND(V75=0,W75=0,X75=0,Y75=0),"",IF(AND(V75=0,W75=0,X75=0),Z75-Y75,IF(AND(V75=0,W75=0),(Z75-AVERAGE(X75:Y75)),IF(V75=0,(Z75-AVERAGE(W75:Y75)),(Z75-AVERAGE(V75:Y75))))))</f>
        <v>-5.25</v>
      </c>
      <c r="AD75" s="50">
        <f>IF(AND(V75=0,W75=0,X75=0,Y75=0),"",IF(AND(V75=0,W75=0,X75=0),AC75/Z75,IF(AND(V75=0,W75=0),(AC75/AVERAGE(X75:Y75)),IF(V75=0,(AC75/AVERAGE(W75:Y75)),(AC75/AVERAGE(V75:Y75))))))</f>
        <v>-1</v>
      </c>
      <c r="AE75" s="54">
        <f>INDEX(AE!$A$1:$K$501,MATCH($B75,AE!$A:$A,0),2)</f>
        <v>1</v>
      </c>
      <c r="AF75" s="55">
        <f>INDEX(AE!$A$1:$K$501,MATCH($B75,AE!$A:$A,0),3)</f>
        <v>59</v>
      </c>
      <c r="AG75" s="55">
        <f>INDEX(AE!$A$1:$K$501,MATCH($B75,AE!$A:$A,0),4)</f>
        <v>33</v>
      </c>
      <c r="AH75" s="55">
        <f>INDEX(AE!$A$1:$K$501,MATCH($B75,AE!$A:$A,0),5)</f>
        <v>0</v>
      </c>
      <c r="AI75" s="56">
        <f>INDEX(AE!$A$1:$K$501,MATCH($B75,AE!$A:$A,0),6)</f>
        <v>0</v>
      </c>
      <c r="AJ75" s="57">
        <f t="shared" ref="AJ75:AJ82" si="251">IF(AND(AE75=0,AF75=0,AG75=0,AH75=0),AI75,IF(AND(AE75=0,AF75=0,AG75=0),AVERAGE(AH75:AI75),IF(AND(AF75=0,AE75=0),AVERAGE(AG75:AI75),IF(AE75=0,AVERAGE(AF75:AI75),AVERAGE(AE75:AI75)))))</f>
        <v>18.600000000000001</v>
      </c>
      <c r="AK75" s="52">
        <f t="shared" ref="AK75:AK82" si="252">IF(AND(AE75=0,AF75=0,AG75=0,AH75=0),"",IF(AND(AE75=0,AF75=0,AG75=0),AI75-AH75,IF(AND(AE75=0,AF75=0),(AI75-AVERAGE(AG75:AH75)),IF(AE75=0,(AI75-AVERAGE(AF75:AH75)),(AI75-AVERAGE(AE75:AH75))))))</f>
        <v>-23.25</v>
      </c>
      <c r="AL75" s="50">
        <f>IF(AND(AE75=0,AF75=0,AG75=0,AH75=0),"",IF(AND(AE75=0,AF75=0,AG75=0),AK75/AH75,IF(AND(AE75=0,AF75=0),(AK75/AVERAGE(AG75:AH75)),IF(AE75=0,(AK75/AVERAGE(AF75:AH75)),(AK75/AVERAGE(AE75:AH75))))))</f>
        <v>-1</v>
      </c>
      <c r="AM75" s="58">
        <f t="shared" ref="AM75:AM82" si="253">IF(AJ75=0,"",AB75/AJ75)</f>
        <v>0.22580645161290322</v>
      </c>
      <c r="AN75" s="59" t="str">
        <f t="shared" ref="AN75:AN82" si="254">IF(AI75=0,"",Z75/AI75)</f>
        <v/>
      </c>
      <c r="AO75" s="42"/>
      <c r="AP75" s="42"/>
    </row>
    <row r="76" spans="1:42">
      <c r="A76" s="359" t="s">
        <v>98</v>
      </c>
      <c r="B76" s="322" t="s">
        <v>99</v>
      </c>
      <c r="C76" s="280" t="s">
        <v>47</v>
      </c>
      <c r="D76" s="289">
        <f>INDEX(PR!$A$1:$F$505,MATCH($B76,PR!$A:$A,0),2)</f>
        <v>3</v>
      </c>
      <c r="E76" s="290">
        <f>INDEX(PR!$A$1:$F$505,MATCH($B76,PR!$A:$A,0),3)</f>
        <v>24</v>
      </c>
      <c r="F76" s="290">
        <f>INDEX(PR!$A$1:$F$505,MATCH($B76,PR!$A:$A,0),4)</f>
        <v>34</v>
      </c>
      <c r="G76" s="290">
        <f>INDEX(PR!$A$1:$F$505,MATCH($B76,PR!$A:$A,0),5)</f>
        <v>31</v>
      </c>
      <c r="H76" s="333">
        <f>INDEX(PR!$A$1:$F$505,MATCH($B76,PR!$A:$A,0),6)</f>
        <v>46</v>
      </c>
      <c r="I76" s="415">
        <f t="shared" si="241"/>
        <v>4</v>
      </c>
      <c r="J76" s="291">
        <f t="shared" si="242"/>
        <v>27.6</v>
      </c>
      <c r="K76" s="291">
        <f t="shared" si="243"/>
        <v>23</v>
      </c>
      <c r="L76" s="292">
        <f t="shared" si="244"/>
        <v>1</v>
      </c>
      <c r="M76" s="290">
        <f>INDEX(GR!$A$1:$F$520,MATCH($B76,GR!$A:$A,0),2)</f>
        <v>0</v>
      </c>
      <c r="N76" s="290">
        <f>INDEX(GR!$A$1:$F$520,MATCH($B76,GR!$A:$A,0),3)</f>
        <v>0</v>
      </c>
      <c r="O76" s="290">
        <f>INDEX(GR!$A$1:$F$520,MATCH($B76,GR!$A:$A,0),4)</f>
        <v>0</v>
      </c>
      <c r="P76" s="290">
        <f>INDEX(GR!$A$1:$F$520,MATCH($B76,GR!$A:$A,0),5)</f>
        <v>2</v>
      </c>
      <c r="Q76" s="290">
        <f>INDEX(GR!$A$1:$F$520,MATCH($B76,GR!$A:$A,0),6)</f>
        <v>4</v>
      </c>
      <c r="R76" s="323">
        <f t="shared" si="245"/>
        <v>5</v>
      </c>
      <c r="S76" s="324">
        <f t="shared" si="246"/>
        <v>3</v>
      </c>
      <c r="T76" s="324">
        <f t="shared" si="247"/>
        <v>2</v>
      </c>
      <c r="U76" s="292">
        <f t="shared" ref="U76:U82" si="255">IF(AND(M76=0,N76=0,O76=0,P76=0),"",IF(AND(M76=0,N76=0,O76=0),T76/AVERAGE(Q76:R76),IF(AND(M76=0,N76=0),(T76/AVERAGE(O76:P76)),IF(M76=0,(T76/AVERAGE(N76:P76)),(T76/AVERAGE(M76:P76))))))</f>
        <v>0.44444444444444442</v>
      </c>
      <c r="V76" s="325">
        <f>INDEX(AE!$A$1:$K$501,MATCH($B76,AE!$A:$A,0),7)</f>
        <v>0</v>
      </c>
      <c r="W76" s="326">
        <f>INDEX(AE!$A$1:$K$501,MATCH($B76,AE!$A:$A,0),8)</f>
        <v>0</v>
      </c>
      <c r="X76" s="326">
        <f>INDEX(AE!$A$1:$K$501,MATCH($B76,AE!$A:$A,0),9)</f>
        <v>0</v>
      </c>
      <c r="Y76" s="326">
        <f>INDEX(AE!$A$1:$K$501,MATCH($B76,AE!$A:$A,0),10)</f>
        <v>0</v>
      </c>
      <c r="Z76" s="327">
        <f>INDEX(AE!$A$1:$K$501,MATCH($B76,AE!$A:$A,0),11)</f>
        <v>0</v>
      </c>
      <c r="AA76" s="326">
        <f t="shared" si="248"/>
        <v>5</v>
      </c>
      <c r="AB76" s="324">
        <f t="shared" si="249"/>
        <v>0</v>
      </c>
      <c r="AC76" s="324" t="str">
        <f t="shared" si="250"/>
        <v/>
      </c>
      <c r="AD76" s="292" t="str">
        <f t="shared" ref="AD76:AD91" si="256">IF(AND(V76=0,W76=0,X76=0,Y76=0),"",IF(AND(V76=0,W76=0,X76=0),AC76/Z76,IF(AND(V76=0,W76=0),(AC76/AVERAGE(X76:Y76)),IF(V76=0,(AC76/AVERAGE(W76:Y76)),(AC76/AVERAGE(V76:Y76))))))</f>
        <v/>
      </c>
      <c r="AE76" s="325">
        <f>INDEX(AE!$A$1:$K$501,MATCH($B76,AE!$A:$A,0),2)</f>
        <v>0</v>
      </c>
      <c r="AF76" s="326">
        <f>INDEX(AE!$A$1:$K$501,MATCH($B76,AE!$A:$A,0),3)</f>
        <v>0</v>
      </c>
      <c r="AG76" s="326">
        <f>INDEX(AE!$A$1:$K$501,MATCH($B76,AE!$A:$A,0),4)</f>
        <v>0</v>
      </c>
      <c r="AH76" s="326">
        <f>INDEX(AE!$A$1:$K$501,MATCH($B76,AE!$A:$A,0),5)</f>
        <v>0</v>
      </c>
      <c r="AI76" s="327">
        <f>INDEX(AE!$A$1:$K$501,MATCH($B76,AE!$A:$A,0),6)</f>
        <v>0</v>
      </c>
      <c r="AJ76" s="329">
        <f t="shared" si="251"/>
        <v>0</v>
      </c>
      <c r="AK76" s="324" t="str">
        <f t="shared" si="252"/>
        <v/>
      </c>
      <c r="AL76" s="292" t="str">
        <f t="shared" ref="AL76:AL91" si="257">IF(AND(AE76=0,AF76=0,AG76=0,AH76=0),"",IF(AND(AE76=0,AF76=0,AG76=0),AK76/AH76,IF(AND(AE76=0,AF76=0),(AK76/AVERAGE(AG76:AH76)),IF(AE76=0,(AK76/AVERAGE(AF76:AH76)),(AK76/AVERAGE(AE76:AH76))))))</f>
        <v/>
      </c>
      <c r="AM76" s="330" t="str">
        <f t="shared" si="253"/>
        <v/>
      </c>
      <c r="AN76" s="331" t="str">
        <f t="shared" si="254"/>
        <v/>
      </c>
      <c r="AO76" s="160" t="s">
        <v>100</v>
      </c>
      <c r="AP76" s="160" t="s">
        <v>101</v>
      </c>
    </row>
    <row r="77" spans="1:42">
      <c r="A77" s="43" t="s">
        <v>102</v>
      </c>
      <c r="B77" s="157" t="s">
        <v>103</v>
      </c>
      <c r="C77" s="116" t="s">
        <v>24</v>
      </c>
      <c r="D77" s="45">
        <f>INDEX(PR!$A$1:$F$505,MATCH($B77,PR!$A:$A,0),2)</f>
        <v>39</v>
      </c>
      <c r="E77" s="46">
        <f>INDEX(PR!$A$1:$F$505,MATCH($B77,PR!$A:$A,0),3)</f>
        <v>34</v>
      </c>
      <c r="F77" s="46">
        <f>INDEX(PR!$A$1:$F$505,MATCH($B77,PR!$A:$A,0),4)</f>
        <v>25</v>
      </c>
      <c r="G77" s="46">
        <f>INDEX(PR!$A$1:$F$505,MATCH($B77,PR!$A:$A,0),5)</f>
        <v>27</v>
      </c>
      <c r="H77" s="47">
        <f>INDEX(PR!$A$1:$F$505,MATCH($B77,PR!$A:$A,0),6)</f>
        <v>9</v>
      </c>
      <c r="I77" s="48">
        <f t="shared" si="241"/>
        <v>5</v>
      </c>
      <c r="J77" s="49">
        <f t="shared" si="242"/>
        <v>26.8</v>
      </c>
      <c r="K77" s="49">
        <f t="shared" si="243"/>
        <v>-22.25</v>
      </c>
      <c r="L77" s="50">
        <f t="shared" si="244"/>
        <v>-0.71199999999999997</v>
      </c>
      <c r="M77" s="46">
        <f>INDEX(GR!$A$1:$F$520,MATCH($B77,GR!$A:$A,0),2)</f>
        <v>20</v>
      </c>
      <c r="N77" s="46">
        <f>INDEX(GR!$A$1:$F$520,MATCH($B77,GR!$A:$A,0),3)</f>
        <v>15</v>
      </c>
      <c r="O77" s="46">
        <f>INDEX(GR!$A$1:$F$520,MATCH($B77,GR!$A:$A,0),4)</f>
        <v>18</v>
      </c>
      <c r="P77" s="46">
        <f>INDEX(GR!$A$1:$F$520,MATCH($B77,GR!$A:$A,0),5)</f>
        <v>15</v>
      </c>
      <c r="Q77" s="46">
        <f>INDEX(GR!$A$1:$F$520,MATCH($B77,GR!$A:$A,0),6)</f>
        <v>11</v>
      </c>
      <c r="R77" s="51">
        <f t="shared" si="245"/>
        <v>0</v>
      </c>
      <c r="S77" s="52">
        <f t="shared" si="246"/>
        <v>15.8</v>
      </c>
      <c r="T77" s="52">
        <f t="shared" si="247"/>
        <v>-6</v>
      </c>
      <c r="U77" s="50">
        <f t="shared" si="255"/>
        <v>-0.35294117647058826</v>
      </c>
      <c r="V77" s="54">
        <f>INDEX(AE!$A$1:$K$501,MATCH($B77,AE!$A:$A,0),7)</f>
        <v>2</v>
      </c>
      <c r="W77" s="55">
        <f>INDEX(AE!$A$1:$K$501,MATCH($B77,AE!$A:$A,0),8)</f>
        <v>6</v>
      </c>
      <c r="X77" s="55">
        <f>INDEX(AE!$A$1:$K$501,MATCH($B77,AE!$A:$A,0),9)</f>
        <v>5</v>
      </c>
      <c r="Y77" s="55">
        <f>INDEX(AE!$A$1:$K$501,MATCH($B77,AE!$A:$A,0),10)</f>
        <v>0</v>
      </c>
      <c r="Z77" s="56">
        <f>INDEX(AE!$A$1:$K$501,MATCH($B77,AE!$A:$A,0),11)</f>
        <v>0</v>
      </c>
      <c r="AA77" s="55">
        <f t="shared" si="248"/>
        <v>5</v>
      </c>
      <c r="AB77" s="52">
        <f t="shared" si="249"/>
        <v>2.6</v>
      </c>
      <c r="AC77" s="52">
        <f t="shared" si="250"/>
        <v>-3.25</v>
      </c>
      <c r="AD77" s="50">
        <f t="shared" si="256"/>
        <v>-1</v>
      </c>
      <c r="AE77" s="54">
        <f>INDEX(AE!$A$1:$K$501,MATCH($B77,AE!$A:$A,0),2)</f>
        <v>19</v>
      </c>
      <c r="AF77" s="55">
        <f>INDEX(AE!$A$1:$K$501,MATCH($B77,AE!$A:$A,0),3)</f>
        <v>25</v>
      </c>
      <c r="AG77" s="55">
        <f>INDEX(AE!$A$1:$K$501,MATCH($B77,AE!$A:$A,0),4)</f>
        <v>22</v>
      </c>
      <c r="AH77" s="55">
        <f>INDEX(AE!$A$1:$K$501,MATCH($B77,AE!$A:$A,0),5)</f>
        <v>0</v>
      </c>
      <c r="AI77" s="56">
        <f>INDEX(AE!$A$1:$K$501,MATCH($B77,AE!$A:$A,0),6)</f>
        <v>0</v>
      </c>
      <c r="AJ77" s="57">
        <f t="shared" si="251"/>
        <v>13.2</v>
      </c>
      <c r="AK77" s="52">
        <f t="shared" si="252"/>
        <v>-16.5</v>
      </c>
      <c r="AL77" s="50">
        <f t="shared" si="257"/>
        <v>-1</v>
      </c>
      <c r="AM77" s="58">
        <f t="shared" si="253"/>
        <v>0.19696969696969699</v>
      </c>
      <c r="AN77" s="59" t="str">
        <f t="shared" si="254"/>
        <v/>
      </c>
    </row>
    <row r="78" spans="1:42">
      <c r="A78" s="43" t="s">
        <v>104</v>
      </c>
      <c r="B78" s="157" t="s">
        <v>105</v>
      </c>
      <c r="C78" s="116" t="s">
        <v>24</v>
      </c>
      <c r="D78" s="45">
        <f>INDEX(PR!$A$1:$F$505,MATCH($B78,PR!$A:$A,0),2)</f>
        <v>60</v>
      </c>
      <c r="E78" s="46">
        <f>INDEX(PR!$A$1:$F$505,MATCH($B78,PR!$A:$A,0),3)</f>
        <v>24</v>
      </c>
      <c r="F78" s="46">
        <f>INDEX(PR!$A$1:$F$505,MATCH($B78,PR!$A:$A,0),4)</f>
        <v>16</v>
      </c>
      <c r="G78" s="46">
        <f>INDEX(PR!$A$1:$F$505,MATCH($B78,PR!$A:$A,0),5)</f>
        <v>7</v>
      </c>
      <c r="H78" s="47">
        <f>INDEX(PR!$A$1:$F$505,MATCH($B78,PR!$A:$A,0),6)</f>
        <v>2</v>
      </c>
      <c r="I78" s="48">
        <f t="shared" si="241"/>
        <v>4</v>
      </c>
      <c r="J78" s="49">
        <f t="shared" si="242"/>
        <v>21.8</v>
      </c>
      <c r="K78" s="49">
        <f t="shared" si="243"/>
        <v>-24.75</v>
      </c>
      <c r="L78" s="50">
        <f t="shared" si="244"/>
        <v>-0.92523364485981308</v>
      </c>
      <c r="M78" s="46">
        <f>INDEX(GR!$A$1:$F$520,MATCH($B78,GR!$A:$A,0),2)</f>
        <v>12</v>
      </c>
      <c r="N78" s="46">
        <f>INDEX(GR!$A$1:$F$520,MATCH($B78,GR!$A:$A,0),3)</f>
        <v>8</v>
      </c>
      <c r="O78" s="46">
        <f>INDEX(GR!$A$1:$F$520,MATCH($B78,GR!$A:$A,0),4)</f>
        <v>11</v>
      </c>
      <c r="P78" s="46">
        <f>INDEX(GR!$A$1:$F$520,MATCH($B78,GR!$A:$A,0),5)</f>
        <v>7</v>
      </c>
      <c r="Q78" s="46">
        <f>INDEX(GR!$A$1:$F$520,MATCH($B78,GR!$A:$A,0),6)</f>
        <v>4</v>
      </c>
      <c r="R78" s="51">
        <f t="shared" si="245"/>
        <v>3</v>
      </c>
      <c r="S78" s="52">
        <f t="shared" si="246"/>
        <v>8.4</v>
      </c>
      <c r="T78" s="52">
        <f t="shared" si="247"/>
        <v>-5.5</v>
      </c>
      <c r="U78" s="50">
        <f t="shared" si="255"/>
        <v>-0.57894736842105265</v>
      </c>
      <c r="V78" s="54">
        <f>INDEX(AE!$A$1:$K$501,MATCH($B78,AE!$A:$A,0),7)</f>
        <v>4</v>
      </c>
      <c r="W78" s="55">
        <f>INDEX(AE!$A$1:$K$501,MATCH($B78,AE!$A:$A,0),8)</f>
        <v>0</v>
      </c>
      <c r="X78" s="55">
        <f>INDEX(AE!$A$1:$K$501,MATCH($B78,AE!$A:$A,0),9)</f>
        <v>0</v>
      </c>
      <c r="Y78" s="55">
        <f>INDEX(AE!$A$1:$K$501,MATCH($B78,AE!$A:$A,0),10)</f>
        <v>0</v>
      </c>
      <c r="Z78" s="56">
        <f>INDEX(AE!$A$1:$K$501,MATCH($B78,AE!$A:$A,0),11)</f>
        <v>0</v>
      </c>
      <c r="AA78" s="55">
        <f t="shared" si="248"/>
        <v>5</v>
      </c>
      <c r="AB78" s="52">
        <f t="shared" si="249"/>
        <v>0.8</v>
      </c>
      <c r="AC78" s="52">
        <f t="shared" si="250"/>
        <v>-1</v>
      </c>
      <c r="AD78" s="50">
        <f t="shared" si="256"/>
        <v>-1</v>
      </c>
      <c r="AE78" s="54">
        <f>INDEX(AE!$A$1:$K$501,MATCH($B78,AE!$A:$A,0),2)</f>
        <v>24</v>
      </c>
      <c r="AF78" s="55">
        <f>INDEX(AE!$A$1:$K$501,MATCH($B78,AE!$A:$A,0),3)</f>
        <v>0</v>
      </c>
      <c r="AG78" s="55">
        <f>INDEX(AE!$A$1:$K$501,MATCH($B78,AE!$A:$A,0),4)</f>
        <v>0</v>
      </c>
      <c r="AH78" s="55">
        <f>INDEX(AE!$A$1:$K$501,MATCH($B78,AE!$A:$A,0),5)</f>
        <v>0</v>
      </c>
      <c r="AI78" s="56">
        <f>INDEX(AE!$A$1:$K$501,MATCH($B78,AE!$A:$A,0),6)</f>
        <v>0</v>
      </c>
      <c r="AJ78" s="57">
        <f t="shared" si="251"/>
        <v>4.8</v>
      </c>
      <c r="AK78" s="52">
        <f t="shared" si="252"/>
        <v>-6</v>
      </c>
      <c r="AL78" s="50">
        <f t="shared" si="257"/>
        <v>-1</v>
      </c>
      <c r="AM78" s="58">
        <f t="shared" si="253"/>
        <v>0.16666666666666669</v>
      </c>
      <c r="AN78" s="59" t="str">
        <f t="shared" si="254"/>
        <v/>
      </c>
    </row>
    <row r="79" spans="1:42">
      <c r="A79" s="43" t="s">
        <v>106</v>
      </c>
      <c r="B79" s="157" t="s">
        <v>107</v>
      </c>
      <c r="C79" s="116" t="s">
        <v>24</v>
      </c>
      <c r="D79" s="45">
        <f>INDEX(PR!$A$1:$F$505,MATCH($B79,PR!$A:$A,0),2)</f>
        <v>82</v>
      </c>
      <c r="E79" s="46">
        <f>INDEX(PR!$A$1:$F$505,MATCH($B79,PR!$A:$A,0),3)</f>
        <v>45</v>
      </c>
      <c r="F79" s="46">
        <f>INDEX(PR!$A$1:$F$505,MATCH($B79,PR!$A:$A,0),4)</f>
        <v>19</v>
      </c>
      <c r="G79" s="46">
        <f>INDEX(PR!$A$1:$F$505,MATCH($B79,PR!$A:$A,0),5)</f>
        <v>4</v>
      </c>
      <c r="H79" s="47">
        <f>INDEX(PR!$A$1:$F$505,MATCH($B79,PR!$A:$A,0),6)</f>
        <v>1</v>
      </c>
      <c r="I79" s="48">
        <f t="shared" si="241"/>
        <v>3</v>
      </c>
      <c r="J79" s="49">
        <f t="shared" si="242"/>
        <v>30.2</v>
      </c>
      <c r="K79" s="49">
        <f t="shared" si="243"/>
        <v>-36.5</v>
      </c>
      <c r="L79" s="50">
        <f t="shared" si="244"/>
        <v>-0.97333333333333338</v>
      </c>
      <c r="M79" s="46">
        <f>INDEX(GR!$A$1:$F$520,MATCH($B79,GR!$A:$A,0),2)</f>
        <v>37</v>
      </c>
      <c r="N79" s="46">
        <f>INDEX(GR!$A$1:$F$520,MATCH($B79,GR!$A:$A,0),3)</f>
        <v>25</v>
      </c>
      <c r="O79" s="46">
        <f>INDEX(GR!$A$1:$F$520,MATCH($B79,GR!$A:$A,0),4)</f>
        <v>24</v>
      </c>
      <c r="P79" s="46">
        <f>INDEX(GR!$A$1:$F$520,MATCH($B79,GR!$A:$A,0),5)</f>
        <v>9</v>
      </c>
      <c r="Q79" s="46">
        <f>INDEX(GR!$A$1:$F$520,MATCH($B79,GR!$A:$A,0),6)</f>
        <v>3</v>
      </c>
      <c r="R79" s="51">
        <f t="shared" si="245"/>
        <v>2</v>
      </c>
      <c r="S79" s="52">
        <f t="shared" si="246"/>
        <v>19.600000000000001</v>
      </c>
      <c r="T79" s="52">
        <f t="shared" si="247"/>
        <v>-20.75</v>
      </c>
      <c r="U79" s="50">
        <f t="shared" si="255"/>
        <v>-0.87368421052631584</v>
      </c>
      <c r="V79" s="54">
        <f>INDEX(AE!$A$1:$K$501,MATCH($B79,AE!$A:$A,0),7)</f>
        <v>11</v>
      </c>
      <c r="W79" s="55">
        <f>INDEX(AE!$A$1:$K$501,MATCH($B79,AE!$A:$A,0),8)</f>
        <v>0</v>
      </c>
      <c r="X79" s="55">
        <f>INDEX(AE!$A$1:$K$501,MATCH($B79,AE!$A:$A,0),9)</f>
        <v>0</v>
      </c>
      <c r="Y79" s="55">
        <f>INDEX(AE!$A$1:$K$501,MATCH($B79,AE!$A:$A,0),10)</f>
        <v>0</v>
      </c>
      <c r="Z79" s="56">
        <f>INDEX(AE!$A$1:$K$501,MATCH($B79,AE!$A:$A,0),11)</f>
        <v>0</v>
      </c>
      <c r="AA79" s="55">
        <f t="shared" si="248"/>
        <v>4</v>
      </c>
      <c r="AB79" s="52">
        <f t="shared" si="249"/>
        <v>2.2000000000000002</v>
      </c>
      <c r="AC79" s="52">
        <f t="shared" si="250"/>
        <v>-2.75</v>
      </c>
      <c r="AD79" s="50">
        <f t="shared" si="256"/>
        <v>-1</v>
      </c>
      <c r="AE79" s="54">
        <f>INDEX(AE!$A$1:$K$501,MATCH($B79,AE!$A:$A,0),2)</f>
        <v>54</v>
      </c>
      <c r="AF79" s="55">
        <f>INDEX(AE!$A$1:$K$501,MATCH($B79,AE!$A:$A,0),3)</f>
        <v>0</v>
      </c>
      <c r="AG79" s="55">
        <f>INDEX(AE!$A$1:$K$501,MATCH($B79,AE!$A:$A,0),4)</f>
        <v>0</v>
      </c>
      <c r="AH79" s="55">
        <f>INDEX(AE!$A$1:$K$501,MATCH($B79,AE!$A:$A,0),5)</f>
        <v>0</v>
      </c>
      <c r="AI79" s="56">
        <f>INDEX(AE!$A$1:$K$501,MATCH($B79,AE!$A:$A,0),6)</f>
        <v>0</v>
      </c>
      <c r="AJ79" s="57">
        <f t="shared" si="251"/>
        <v>10.8</v>
      </c>
      <c r="AK79" s="52">
        <f t="shared" si="252"/>
        <v>-13.5</v>
      </c>
      <c r="AL79" s="50">
        <f t="shared" si="257"/>
        <v>-1</v>
      </c>
      <c r="AM79" s="58">
        <f t="shared" si="253"/>
        <v>0.20370370370370372</v>
      </c>
      <c r="AN79" s="59" t="str">
        <f t="shared" si="254"/>
        <v/>
      </c>
    </row>
    <row r="80" spans="1:42">
      <c r="A80" s="43" t="s">
        <v>108</v>
      </c>
      <c r="B80" s="157" t="s">
        <v>109</v>
      </c>
      <c r="C80" s="116" t="s">
        <v>24</v>
      </c>
      <c r="D80" s="45">
        <f>INDEX(PR!$A$1:$F$505,MATCH($B80,PR!$A:$A,0),2)</f>
        <v>49</v>
      </c>
      <c r="E80" s="46">
        <f>INDEX(PR!$A$1:$F$505,MATCH($B80,PR!$A:$A,0),3)</f>
        <v>34</v>
      </c>
      <c r="F80" s="46">
        <f>INDEX(PR!$A$1:$F$505,MATCH($B80,PR!$A:$A,0),4)</f>
        <v>14</v>
      </c>
      <c r="G80" s="46">
        <f>INDEX(PR!$A$1:$F$505,MATCH($B80,PR!$A:$A,0),5)</f>
        <v>15</v>
      </c>
      <c r="H80" s="47">
        <f>INDEX(PR!$A$1:$F$505,MATCH($B80,PR!$A:$A,0),6)</f>
        <v>3</v>
      </c>
      <c r="I80" s="48">
        <f t="shared" si="241"/>
        <v>4</v>
      </c>
      <c r="J80" s="49">
        <f t="shared" si="242"/>
        <v>23</v>
      </c>
      <c r="K80" s="49">
        <f t="shared" si="243"/>
        <v>-25</v>
      </c>
      <c r="L80" s="50">
        <f t="shared" si="244"/>
        <v>-0.8928571428571429</v>
      </c>
      <c r="M80" s="46">
        <f>INDEX(GR!$A$1:$F$520,MATCH($B80,GR!$A:$A,0),2)</f>
        <v>8</v>
      </c>
      <c r="N80" s="46">
        <f>INDEX(GR!$A$1:$F$520,MATCH($B80,GR!$A:$A,0),3)</f>
        <v>7</v>
      </c>
      <c r="O80" s="46">
        <f>INDEX(GR!$A$1:$F$520,MATCH($B80,GR!$A:$A,0),4)</f>
        <v>8</v>
      </c>
      <c r="P80" s="46">
        <f>INDEX(GR!$A$1:$F$520,MATCH($B80,GR!$A:$A,0),5)</f>
        <v>1</v>
      </c>
      <c r="Q80" s="46">
        <f>INDEX(GR!$A$1:$F$520,MATCH($B80,GR!$A:$A,0),6)</f>
        <v>10</v>
      </c>
      <c r="R80" s="51">
        <f t="shared" si="245"/>
        <v>4</v>
      </c>
      <c r="S80" s="52">
        <f t="shared" si="246"/>
        <v>6.8</v>
      </c>
      <c r="T80" s="52">
        <f t="shared" si="247"/>
        <v>4</v>
      </c>
      <c r="U80" s="50">
        <f t="shared" si="255"/>
        <v>0.66666666666666663</v>
      </c>
      <c r="V80" s="54">
        <f>INDEX(AE!$A$1:$K$501,MATCH($B80,AE!$A:$A,0),7)</f>
        <v>1</v>
      </c>
      <c r="W80" s="55">
        <f>INDEX(AE!$A$1:$K$501,MATCH($B80,AE!$A:$A,0),8)</f>
        <v>0</v>
      </c>
      <c r="X80" s="55">
        <f>INDEX(AE!$A$1:$K$501,MATCH($B80,AE!$A:$A,0),9)</f>
        <v>0</v>
      </c>
      <c r="Y80" s="55">
        <f>INDEX(AE!$A$1:$K$501,MATCH($B80,AE!$A:$A,0),10)</f>
        <v>0</v>
      </c>
      <c r="Z80" s="56">
        <f>INDEX(AE!$A$1:$K$501,MATCH($B80,AE!$A:$A,0),11)</f>
        <v>0</v>
      </c>
      <c r="AA80" s="55">
        <f t="shared" si="248"/>
        <v>5</v>
      </c>
      <c r="AB80" s="52">
        <f t="shared" si="249"/>
        <v>0.2</v>
      </c>
      <c r="AC80" s="52">
        <f t="shared" si="250"/>
        <v>-0.25</v>
      </c>
      <c r="AD80" s="50">
        <f t="shared" si="256"/>
        <v>-1</v>
      </c>
      <c r="AE80" s="54">
        <f>INDEX(AE!$A$1:$K$501,MATCH($B80,AE!$A:$A,0),2)</f>
        <v>8</v>
      </c>
      <c r="AF80" s="55">
        <f>INDEX(AE!$A$1:$K$501,MATCH($B80,AE!$A:$A,0),3)</f>
        <v>0</v>
      </c>
      <c r="AG80" s="55">
        <f>INDEX(AE!$A$1:$K$501,MATCH($B80,AE!$A:$A,0),4)</f>
        <v>0</v>
      </c>
      <c r="AH80" s="55">
        <f>INDEX(AE!$A$1:$K$501,MATCH($B80,AE!$A:$A,0),5)</f>
        <v>0</v>
      </c>
      <c r="AI80" s="56">
        <f>INDEX(AE!$A$1:$K$501,MATCH($B80,AE!$A:$A,0),6)</f>
        <v>0</v>
      </c>
      <c r="AJ80" s="57">
        <f t="shared" si="251"/>
        <v>1.6</v>
      </c>
      <c r="AK80" s="52">
        <f t="shared" si="252"/>
        <v>-2</v>
      </c>
      <c r="AL80" s="50">
        <f t="shared" si="257"/>
        <v>-1</v>
      </c>
      <c r="AM80" s="58">
        <f t="shared" si="253"/>
        <v>0.125</v>
      </c>
      <c r="AN80" s="59" t="str">
        <f t="shared" si="254"/>
        <v/>
      </c>
    </row>
    <row r="81" spans="1:42">
      <c r="A81" s="99" t="s">
        <v>110</v>
      </c>
      <c r="B81" s="159" t="s">
        <v>111</v>
      </c>
      <c r="C81" s="100" t="s">
        <v>47</v>
      </c>
      <c r="D81" s="101">
        <f>INDEX(PR!$A$1:$F$505,MATCH($B81,PR!$A:$A,0),2)</f>
        <v>0</v>
      </c>
      <c r="E81" s="102">
        <f>INDEX(PR!$A$1:$F$505,MATCH($B81,PR!$A:$A,0),3)</f>
        <v>0</v>
      </c>
      <c r="F81" s="102">
        <f>INDEX(PR!$A$1:$F$505,MATCH($B81,PR!$A:$A,0),4)</f>
        <v>0</v>
      </c>
      <c r="G81" s="102">
        <f>INDEX(PR!$A$1:$F$505,MATCH($B81,PR!$A:$A,0),5)</f>
        <v>6</v>
      </c>
      <c r="H81" s="122">
        <f>INDEX(PR!$A$1:$F$505,MATCH($B81,PR!$A:$A,0),6)</f>
        <v>28</v>
      </c>
      <c r="I81" s="103">
        <f t="shared" si="241"/>
        <v>5</v>
      </c>
      <c r="J81" s="104">
        <f t="shared" si="242"/>
        <v>17</v>
      </c>
      <c r="K81" s="104">
        <f t="shared" si="243"/>
        <v>22</v>
      </c>
      <c r="L81" s="105">
        <f t="shared" si="244"/>
        <v>3.6666666666666665</v>
      </c>
      <c r="M81" s="102">
        <f>INDEX(GR!$A$1:$F$520,MATCH($B81,GR!$A:$A,0),2)</f>
        <v>0</v>
      </c>
      <c r="N81" s="102">
        <f>INDEX(GR!$A$1:$F$520,MATCH($B81,GR!$A:$A,0),3)</f>
        <v>0</v>
      </c>
      <c r="O81" s="102">
        <f>INDEX(GR!$A$1:$F$520,MATCH($B81,GR!$A:$A,0),4)</f>
        <v>0</v>
      </c>
      <c r="P81" s="102">
        <f>INDEX(GR!$A$1:$F$520,MATCH($B81,GR!$A:$A,0),5)</f>
        <v>0</v>
      </c>
      <c r="Q81" s="102">
        <f>INDEX(GR!$A$1:$F$520,MATCH($B81,GR!$A:$A,0),6)</f>
        <v>3</v>
      </c>
      <c r="R81" s="106">
        <f t="shared" si="245"/>
        <v>5</v>
      </c>
      <c r="S81" s="107">
        <f t="shared" si="246"/>
        <v>3</v>
      </c>
      <c r="T81" s="107" t="str">
        <f t="shared" si="247"/>
        <v/>
      </c>
      <c r="U81" s="105" t="str">
        <f t="shared" si="255"/>
        <v/>
      </c>
      <c r="V81" s="109">
        <f>INDEX(AE!$A$1:$K$501,MATCH($B81,AE!$A:$A,0),7)</f>
        <v>0</v>
      </c>
      <c r="W81" s="110">
        <f>INDEX(AE!$A$1:$K$501,MATCH($B81,AE!$A:$A,0),8)</f>
        <v>0</v>
      </c>
      <c r="X81" s="110">
        <f>INDEX(AE!$A$1:$K$501,MATCH($B81,AE!$A:$A,0),9)</f>
        <v>0</v>
      </c>
      <c r="Y81" s="110">
        <f>INDEX(AE!$A$1:$K$501,MATCH($B81,AE!$A:$A,0),10)</f>
        <v>12</v>
      </c>
      <c r="Z81" s="111">
        <f>INDEX(AE!$A$1:$K$501,MATCH($B81,AE!$A:$A,0),11)</f>
        <v>8</v>
      </c>
      <c r="AA81" s="110">
        <f t="shared" si="248"/>
        <v>4</v>
      </c>
      <c r="AB81" s="107">
        <f t="shared" si="249"/>
        <v>10</v>
      </c>
      <c r="AC81" s="107">
        <f t="shared" si="250"/>
        <v>-4</v>
      </c>
      <c r="AD81" s="105">
        <f t="shared" si="256"/>
        <v>-0.5</v>
      </c>
      <c r="AE81" s="109">
        <f>INDEX(AE!$A$1:$K$501,MATCH($B81,AE!$A:$A,0),2)</f>
        <v>0</v>
      </c>
      <c r="AF81" s="110">
        <f>INDEX(AE!$A$1:$K$501,MATCH($B81,AE!$A:$A,0),3)</f>
        <v>0</v>
      </c>
      <c r="AG81" s="110">
        <f>INDEX(AE!$A$1:$K$501,MATCH($B81,AE!$A:$A,0),4)</f>
        <v>0</v>
      </c>
      <c r="AH81" s="110">
        <f>INDEX(AE!$A$1:$K$501,MATCH($B81,AE!$A:$A,0),5)</f>
        <v>55</v>
      </c>
      <c r="AI81" s="111">
        <f>INDEX(AE!$A$1:$K$501,MATCH($B81,AE!$A:$A,0),6)</f>
        <v>22</v>
      </c>
      <c r="AJ81" s="112">
        <f t="shared" si="251"/>
        <v>38.5</v>
      </c>
      <c r="AK81" s="107">
        <f t="shared" si="252"/>
        <v>-33</v>
      </c>
      <c r="AL81" s="105">
        <f t="shared" si="257"/>
        <v>-0.6</v>
      </c>
      <c r="AM81" s="113">
        <f t="shared" si="253"/>
        <v>0.25974025974025972</v>
      </c>
      <c r="AN81" s="114">
        <f t="shared" si="254"/>
        <v>0.36363636363636365</v>
      </c>
    </row>
    <row r="82" spans="1:42" s="136" customFormat="1">
      <c r="A82" s="161" t="s">
        <v>112</v>
      </c>
      <c r="B82" s="162" t="s">
        <v>111</v>
      </c>
      <c r="C82" s="117"/>
      <c r="D82" s="72">
        <f>SUM(D75:D81)</f>
        <v>236</v>
      </c>
      <c r="E82" s="73">
        <f t="shared" ref="E82:H82" si="258">SUM(E75:E81)</f>
        <v>195</v>
      </c>
      <c r="F82" s="73">
        <f t="shared" si="258"/>
        <v>145</v>
      </c>
      <c r="G82" s="73">
        <f t="shared" si="258"/>
        <v>125</v>
      </c>
      <c r="H82" s="74">
        <f t="shared" si="258"/>
        <v>102</v>
      </c>
      <c r="I82" s="75">
        <f t="shared" si="241"/>
        <v>0</v>
      </c>
      <c r="J82" s="76">
        <f t="shared" si="242"/>
        <v>160.6</v>
      </c>
      <c r="K82" s="76">
        <f t="shared" si="243"/>
        <v>-73.25</v>
      </c>
      <c r="L82" s="77">
        <f t="shared" si="244"/>
        <v>-0.41797432239657634</v>
      </c>
      <c r="M82" s="73">
        <f>SUM(M75:M81)</f>
        <v>77</v>
      </c>
      <c r="N82" s="73">
        <f t="shared" ref="N82:Q82" si="259">SUM(N75:N81)</f>
        <v>55</v>
      </c>
      <c r="O82" s="73">
        <f t="shared" si="259"/>
        <v>67</v>
      </c>
      <c r="P82" s="73">
        <f t="shared" si="259"/>
        <v>46</v>
      </c>
      <c r="Q82" s="73">
        <f t="shared" si="259"/>
        <v>48</v>
      </c>
      <c r="R82" s="78">
        <f t="shared" si="245"/>
        <v>0</v>
      </c>
      <c r="S82" s="79">
        <f t="shared" si="246"/>
        <v>58.6</v>
      </c>
      <c r="T82" s="79">
        <f t="shared" si="247"/>
        <v>-13.25</v>
      </c>
      <c r="U82" s="77">
        <f t="shared" si="255"/>
        <v>-0.21632653061224491</v>
      </c>
      <c r="V82" s="120">
        <f>SUM(V75:V81)</f>
        <v>19</v>
      </c>
      <c r="W82" s="81">
        <f t="shared" ref="W82:Z82" si="260">SUM(W75:W81)</f>
        <v>18</v>
      </c>
      <c r="X82" s="81">
        <f t="shared" si="260"/>
        <v>13</v>
      </c>
      <c r="Y82" s="81">
        <f t="shared" si="260"/>
        <v>12</v>
      </c>
      <c r="Z82" s="81">
        <f t="shared" si="260"/>
        <v>8</v>
      </c>
      <c r="AA82" s="81">
        <f t="shared" si="248"/>
        <v>1</v>
      </c>
      <c r="AB82" s="79">
        <f t="shared" si="249"/>
        <v>14</v>
      </c>
      <c r="AC82" s="79">
        <f t="shared" si="250"/>
        <v>-7.5</v>
      </c>
      <c r="AD82" s="423">
        <f t="shared" si="256"/>
        <v>-0.4838709677419355</v>
      </c>
      <c r="AE82" s="120">
        <f>INDEX(AE!$A$1:$K$501,MATCH($B82,AE!$A:$A,0),2)</f>
        <v>0</v>
      </c>
      <c r="AF82" s="81">
        <f>INDEX(AE!$A$1:$K$501,MATCH($B82,AE!$A:$A,0),3)</f>
        <v>0</v>
      </c>
      <c r="AG82" s="81">
        <f>INDEX(AE!$A$1:$K$501,MATCH($B82,AE!$A:$A,0),4)</f>
        <v>0</v>
      </c>
      <c r="AH82" s="81">
        <f>INDEX(AE!$A$1:$K$501,MATCH($B82,AE!$A:$A,0),5)</f>
        <v>55</v>
      </c>
      <c r="AI82" s="121">
        <f>INDEX(AE!$A$1:$K$501,MATCH($B82,AE!$A:$A,0),6)</f>
        <v>22</v>
      </c>
      <c r="AJ82" s="83">
        <f t="shared" si="251"/>
        <v>38.5</v>
      </c>
      <c r="AK82" s="79">
        <f t="shared" si="252"/>
        <v>-33</v>
      </c>
      <c r="AL82" s="424">
        <f t="shared" si="257"/>
        <v>-0.6</v>
      </c>
      <c r="AM82" s="84">
        <f t="shared" si="253"/>
        <v>0.36363636363636365</v>
      </c>
      <c r="AN82" s="85">
        <f t="shared" si="254"/>
        <v>0.36363636363636365</v>
      </c>
      <c r="AO82" s="163">
        <v>1.23</v>
      </c>
      <c r="AP82" s="164">
        <v>2.2599999999999998</v>
      </c>
    </row>
    <row r="83" spans="1:42" s="136" customFormat="1">
      <c r="A83" s="71"/>
      <c r="B83" s="71"/>
      <c r="C83" s="117"/>
      <c r="D83" s="72"/>
      <c r="E83" s="73"/>
      <c r="F83" s="73"/>
      <c r="G83" s="73"/>
      <c r="H83" s="73"/>
      <c r="I83" s="75"/>
      <c r="J83" s="76"/>
      <c r="K83" s="76"/>
      <c r="L83" s="39"/>
      <c r="M83" s="73"/>
      <c r="N83" s="73"/>
      <c r="O83" s="73"/>
      <c r="P83" s="73"/>
      <c r="Q83" s="73"/>
      <c r="R83" s="78"/>
      <c r="S83" s="79"/>
      <c r="T83" s="79"/>
      <c r="U83" s="141"/>
      <c r="V83" s="120"/>
      <c r="W83" s="81"/>
      <c r="X83" s="81"/>
      <c r="Y83" s="81"/>
      <c r="Z83" s="121"/>
      <c r="AA83" s="81"/>
      <c r="AB83" s="79"/>
      <c r="AC83" s="79"/>
      <c r="AD83" s="39" t="str">
        <f t="shared" si="256"/>
        <v/>
      </c>
      <c r="AE83" s="120"/>
      <c r="AF83" s="81"/>
      <c r="AG83" s="81"/>
      <c r="AH83" s="81"/>
      <c r="AI83" s="121"/>
      <c r="AJ83" s="83"/>
      <c r="AK83" s="79"/>
      <c r="AL83" s="39" t="str">
        <f t="shared" si="257"/>
        <v/>
      </c>
      <c r="AM83" s="84"/>
      <c r="AN83" s="85"/>
      <c r="AO83" s="152"/>
      <c r="AP83" s="152"/>
    </row>
    <row r="84" spans="1:42">
      <c r="A84" s="19" t="s">
        <v>113</v>
      </c>
      <c r="B84" s="19" t="s">
        <v>114</v>
      </c>
      <c r="C84" s="8" t="s">
        <v>115</v>
      </c>
      <c r="D84" s="21">
        <f>INDEX(PR!$A$1:$F$505,MATCH($B84,PR!$A:$A,0),2)</f>
        <v>37</v>
      </c>
      <c r="E84" s="22">
        <f>INDEX(PR!$A$1:$F$505,MATCH($B84,PR!$A:$A,0),3)</f>
        <v>28</v>
      </c>
      <c r="F84" s="22">
        <f>INDEX(PR!$A$1:$F$505,MATCH($B84,PR!$A:$A,0),4)</f>
        <v>22</v>
      </c>
      <c r="G84" s="22">
        <f>INDEX(PR!$A$1:$F$505,MATCH($B84,PR!$A:$A,0),5)</f>
        <v>20</v>
      </c>
      <c r="H84" s="22">
        <f>INDEX(PR!$A$1:$F$505,MATCH($B84,PR!$A:$A,0),6)</f>
        <v>27</v>
      </c>
      <c r="I84" s="60">
        <f t="shared" ref="I84" si="261">COUNTIF(D84:H84,"&lt;40")</f>
        <v>5</v>
      </c>
      <c r="J84" s="25">
        <f t="shared" ref="J84" si="262">IF(AND(D84=0,E84=0,F84=0,G84=0),H84,IF(AND(D84=0,E84=0,F84=0),AVERAGE(G84:H84),IF(AND(E84=0,D84=0),AVERAGE(F84:H84),IF(D84=0,AVERAGE(E84:H84),AVERAGE(D84:H84)))))</f>
        <v>26.8</v>
      </c>
      <c r="K84" s="25">
        <f t="shared" ref="K84" si="263">IF(AND(D84=0,E84=0,F84=0,G84=0),"",IF(AND(D84=0,E84=0,F84=0),H84-G84,IF(AND(D84=0,E84=0),(H84-AVERAGE(F84:G84)),IF(D84=0,(H84-AVERAGE(E84:G84)),(H84-AVERAGE(D84:G84))))))</f>
        <v>0.25</v>
      </c>
      <c r="L84" s="39">
        <f t="shared" si="244"/>
        <v>9.3457943925233638E-3</v>
      </c>
      <c r="M84" s="22">
        <f>INDEX(GR!$A$1:$F$520,MATCH($B84,GR!$A:$A,0),2)</f>
        <v>17</v>
      </c>
      <c r="N84" s="22">
        <f>INDEX(GR!$A$1:$F$520,MATCH($B84,GR!$A:$A,0),3)</f>
        <v>9</v>
      </c>
      <c r="O84" s="22">
        <f>INDEX(GR!$A$1:$F$520,MATCH($B84,GR!$A:$A,0),4)</f>
        <v>6</v>
      </c>
      <c r="P84" s="22">
        <f>INDEX(GR!$A$1:$F$520,MATCH($B84,GR!$A:$A,0),5)</f>
        <v>2</v>
      </c>
      <c r="Q84" s="22">
        <f>INDEX(GR!$A$1:$F$520,MATCH($B84,GR!$A:$A,0),6)</f>
        <v>8</v>
      </c>
      <c r="R84" s="64">
        <f t="shared" ref="R84" si="264">COUNTIF(M84:Q84,"&lt;10")</f>
        <v>4</v>
      </c>
      <c r="S84" s="28">
        <f t="shared" ref="S84" si="265">IF(AND(M84=0,N84=0,O84=0,P84=0),Q84,IF(AND(M84=0,N84=0,O84=0),AVERAGE(P84:Q84),IF(AND(N84=0,M84=0),AVERAGE(O84:Q84),IF(M84=0,AVERAGE(N84:Q84),AVERAGE(M84:Q84)))))</f>
        <v>8.4</v>
      </c>
      <c r="T84" s="28">
        <f t="shared" ref="T84" si="266">IF(AND(M84=0,N84=0,O84=0,P84=0),"",IF(AND(M84=0,N84=0,O84=0),Q84-P84,IF(AND(M84=0,N84=0),(Q84-AVERAGE(O84:P84)),IF(M84=0,(Q84-AVERAGE(N84:P84)),(Q84-AVERAGE(M84:P84))))))</f>
        <v>-0.5</v>
      </c>
      <c r="U84" s="413">
        <f t="shared" ref="U84" si="267">IF(AND(M84=0,N84=0,O84=0,P84=0),"",IF(AND(M84=0,N84=0,O84=0),T84/AVERAGE(Q84:R84),IF(AND(M84=0,N84=0),(T84/AVERAGE(O84:P84)),IF(M84=0,(T84/AVERAGE(N84:P84)),(T84/AVERAGE(M84:P84))))))</f>
        <v>-5.8823529411764705E-2</v>
      </c>
      <c r="V84" s="30">
        <f>INDEX(AE!$A$1:$K$501,MATCH($B84,AE!$A:$A,0),7)</f>
        <v>6</v>
      </c>
      <c r="W84" s="31">
        <f>INDEX(AE!$A$1:$K$501,MATCH($B84,AE!$A:$A,0),8)</f>
        <v>5</v>
      </c>
      <c r="X84" s="31">
        <f>INDEX(AE!$A$1:$K$501,MATCH($B84,AE!$A:$A,0),9)</f>
        <v>2</v>
      </c>
      <c r="Y84" s="31">
        <f>INDEX(AE!$A$1:$K$501,MATCH($B84,AE!$A:$A,0),10)</f>
        <v>3</v>
      </c>
      <c r="Z84" s="32">
        <f>INDEX(AE!$A$1:$K$501,MATCH($B84,AE!$A:$A,0),11)</f>
        <v>2</v>
      </c>
      <c r="AA84" s="65">
        <f t="shared" ref="AA84" si="268">COUNTIF(V84:Z84,"&lt;10")</f>
        <v>5</v>
      </c>
      <c r="AB84" s="28">
        <f t="shared" ref="AB84" si="269">IF(AND(V84=0,W84=0,X84=0,Y84=0),Z84,IF(AND(V84=0,W84=0,X84=0),AVERAGE(Y84:Z84),IF(AND(W84=0,V84=0),AVERAGE(X84:Z84),IF(V84=0,AVERAGE(W84:Z84),AVERAGE(V84:Z84)))))</f>
        <v>3.6</v>
      </c>
      <c r="AC84" s="28">
        <f t="shared" ref="AC84" si="270">IF(AND(V84=0,W84=0,X84=0,Y84=0),"",IF(AND(V84=0,W84=0,X84=0),Z84-Y84,IF(AND(V84=0,W84=0),(Z84-AVERAGE(X84:Y84)),IF(V84=0,(Z84-AVERAGE(W84:Y84)),(Z84-AVERAGE(V84:Y84))))))</f>
        <v>-2</v>
      </c>
      <c r="AD84" s="427">
        <f t="shared" si="256"/>
        <v>-0.5</v>
      </c>
      <c r="AE84" s="30">
        <f>INDEX(AE!$A$1:$K$501,MATCH($B84,AE!$A:$A,0),2)</f>
        <v>16</v>
      </c>
      <c r="AF84" s="31">
        <f>INDEX(AE!$A$1:$K$501,MATCH($B84,AE!$A:$A,0),3)</f>
        <v>13</v>
      </c>
      <c r="AG84" s="31">
        <f>INDEX(AE!$A$1:$K$501,MATCH($B84,AE!$A:$A,0),4)</f>
        <v>8</v>
      </c>
      <c r="AH84" s="31">
        <f>INDEX(AE!$A$1:$K$501,MATCH($B84,AE!$A:$A,0),5)</f>
        <v>5</v>
      </c>
      <c r="AI84" s="32">
        <f>INDEX(AE!$A$1:$K$501,MATCH($B84,AE!$A:$A,0),6)</f>
        <v>7</v>
      </c>
      <c r="AJ84" s="34">
        <f t="shared" ref="AJ84" si="271">IF(AND(AE84=0,AF84=0,AG84=0,AH84=0),AI84,IF(AND(AE84=0,AF84=0,AG84=0),AVERAGE(AH84:AI84),IF(AND(AF84=0,AE84=0),AVERAGE(AG84:AI84),IF(AE84=0,AVERAGE(AF84:AI84),AVERAGE(AE84:AI84)))))</f>
        <v>9.8000000000000007</v>
      </c>
      <c r="AK84" s="28">
        <f t="shared" ref="AK84" si="272">IF(AND(AE84=0,AF84=0,AG84=0,AH84=0),"",IF(AND(AE84=0,AF84=0,AG84=0),AI84-AH84,IF(AND(AE84=0,AF84=0),(AI84-AVERAGE(AG84:AH84)),IF(AE84=0,(AI84-AVERAGE(AF84:AH84)),(AI84-AVERAGE(AE84:AH84))))))</f>
        <v>-3.5</v>
      </c>
      <c r="AL84" s="410">
        <f t="shared" si="257"/>
        <v>-0.33333333333333331</v>
      </c>
      <c r="AM84" s="35">
        <f t="shared" ref="AM84" si="273">IF(AJ84=0,"",AB84/AJ84)</f>
        <v>0.36734693877551017</v>
      </c>
      <c r="AN84" s="41">
        <f t="shared" ref="AN84" si="274">IF(AI84=0,"",Z84/AI84)</f>
        <v>0.2857142857142857</v>
      </c>
    </row>
    <row r="85" spans="1:42">
      <c r="A85" s="19"/>
      <c r="B85" s="19"/>
      <c r="D85" s="21"/>
      <c r="E85" s="22"/>
      <c r="F85" s="22"/>
      <c r="G85" s="22"/>
      <c r="H85" s="22"/>
      <c r="I85" s="24"/>
      <c r="J85" s="25"/>
      <c r="K85" s="25"/>
      <c r="L85" s="39"/>
      <c r="M85" s="22"/>
      <c r="N85" s="22"/>
      <c r="O85" s="22"/>
      <c r="P85" s="22"/>
      <c r="Q85" s="22"/>
      <c r="R85" s="27"/>
      <c r="S85" s="28"/>
      <c r="T85" s="28"/>
      <c r="U85" s="39"/>
      <c r="V85" s="30"/>
      <c r="W85" s="31"/>
      <c r="X85" s="31"/>
      <c r="Y85" s="31"/>
      <c r="Z85" s="32"/>
      <c r="AA85" s="31"/>
      <c r="AB85" s="28"/>
      <c r="AC85" s="28"/>
      <c r="AD85" s="39" t="str">
        <f t="shared" si="256"/>
        <v/>
      </c>
      <c r="AE85" s="30"/>
      <c r="AF85" s="31"/>
      <c r="AG85" s="31"/>
      <c r="AH85" s="31"/>
      <c r="AI85" s="32"/>
      <c r="AJ85" s="34"/>
      <c r="AK85" s="28"/>
      <c r="AL85" s="39" t="str">
        <f t="shared" si="257"/>
        <v/>
      </c>
      <c r="AM85" s="35"/>
      <c r="AN85" s="41"/>
    </row>
    <row r="86" spans="1:42">
      <c r="A86" s="43" t="s">
        <v>116</v>
      </c>
      <c r="B86" s="43" t="s">
        <v>117</v>
      </c>
      <c r="C86" s="116" t="s">
        <v>24</v>
      </c>
      <c r="D86" s="45">
        <f>INDEX(PR!$A$1:$F$505,MATCH($B86,PR!$A:$A,0),2)</f>
        <v>0</v>
      </c>
      <c r="E86" s="46">
        <f>INDEX(PR!$A$1:$F$505,MATCH($B86,PR!$A:$A,0),3)</f>
        <v>0</v>
      </c>
      <c r="F86" s="46">
        <f>INDEX(PR!$A$1:$F$505,MATCH($B86,PR!$A:$A,0),4)</f>
        <v>0</v>
      </c>
      <c r="G86" s="46">
        <f>INDEX(PR!$A$1:$F$505,MATCH($B86,PR!$A:$A,0),5)</f>
        <v>0</v>
      </c>
      <c r="H86" s="46">
        <f>INDEX(PR!$A$1:$F$505,MATCH($B86,PR!$A:$A,0),6)</f>
        <v>0</v>
      </c>
      <c r="I86" s="48">
        <f t="shared" ref="I86:I91" si="275">COUNTIF(D86:H86,"&lt;40")</f>
        <v>5</v>
      </c>
      <c r="J86" s="49">
        <f t="shared" ref="J86:J91" si="276">IF(AND(D86=0,E86=0,F86=0,G86=0),H86,IF(AND(D86=0,E86=0,F86=0),AVERAGE(G86:H86),IF(AND(E86=0,D86=0),AVERAGE(F86:H86),IF(D86=0,AVERAGE(E86:H86),AVERAGE(D86:H86)))))</f>
        <v>0</v>
      </c>
      <c r="K86" s="49" t="str">
        <f t="shared" ref="K86:K91" si="277">IF(AND(D86=0,E86=0,F86=0,G86=0),"",IF(AND(D86=0,E86=0,F86=0),H86-G86,IF(AND(D86=0,E86=0),(H86-AVERAGE(F86:G86)),IF(D86=0,(H86-AVERAGE(E86:G86)),(H86-AVERAGE(D86:G86))))))</f>
        <v/>
      </c>
      <c r="L86" s="50" t="str">
        <f t="shared" si="244"/>
        <v/>
      </c>
      <c r="M86" s="46">
        <f>INDEX(GR!$A$1:$F$520,MATCH($B86,GR!$A:$A,0),2)</f>
        <v>0</v>
      </c>
      <c r="N86" s="46">
        <f>INDEX(GR!$A$1:$F$520,MATCH($B86,GR!$A:$A,0),3)</f>
        <v>0</v>
      </c>
      <c r="O86" s="46">
        <f>INDEX(GR!$A$1:$F$520,MATCH($B86,GR!$A:$A,0),4)</f>
        <v>0</v>
      </c>
      <c r="P86" s="46">
        <f>INDEX(GR!$A$1:$F$520,MATCH($B86,GR!$A:$A,0),5)</f>
        <v>0</v>
      </c>
      <c r="Q86" s="46">
        <f>INDEX(GR!$A$1:$F$520,MATCH($B86,GR!$A:$A,0),6)</f>
        <v>0</v>
      </c>
      <c r="R86" s="51">
        <f t="shared" ref="R86:R91" si="278">COUNTIF(M86:Q86,"&lt;10")</f>
        <v>5</v>
      </c>
      <c r="S86" s="52">
        <f t="shared" ref="S86:S91" si="279">IF(AND(M86=0,N86=0,O86=0,P86=0),Q86,IF(AND(M86=0,N86=0,O86=0),AVERAGE(P86:Q86),IF(AND(N86=0,M86=0),AVERAGE(O86:Q86),IF(M86=0,AVERAGE(N86:Q86),AVERAGE(M86:Q86)))))</f>
        <v>0</v>
      </c>
      <c r="T86" s="52" t="str">
        <f t="shared" ref="T86:T91" si="280">IF(AND(M86=0,N86=0,O86=0,P86=0),"",IF(AND(M86=0,N86=0,O86=0),Q86-P86,IF(AND(M86=0,N86=0),(Q86-AVERAGE(O86:P86)),IF(M86=0,(Q86-AVERAGE(N86:P86)),(Q86-AVERAGE(M86:P86))))))</f>
        <v/>
      </c>
      <c r="U86" s="50" t="str">
        <f t="shared" ref="U86:U91" si="281">IF(AND(M86=0,N86=0,O86=0,P86=0),"",IF(AND(M86=0,N86=0,O86=0),T86/AVERAGE(Q86:R86),IF(AND(M86=0,N86=0),(T86/AVERAGE(O86:P86)),IF(M86=0,(T86/AVERAGE(N86:P86)),(T86/AVERAGE(M86:P86))))))</f>
        <v/>
      </c>
      <c r="V86" s="54">
        <f>INDEX(AE!$A$1:$K$501,MATCH($B86,AE!$A:$A,0),7)</f>
        <v>0</v>
      </c>
      <c r="W86" s="55">
        <f>INDEX(AE!$A$1:$K$501,MATCH($B86,AE!$A:$A,0),8)</f>
        <v>0</v>
      </c>
      <c r="X86" s="55">
        <f>INDEX(AE!$A$1:$K$501,MATCH($B86,AE!$A:$A,0),9)</f>
        <v>0</v>
      </c>
      <c r="Y86" s="55">
        <f>INDEX(AE!$A$1:$K$501,MATCH($B86,AE!$A:$A,0),10)</f>
        <v>0</v>
      </c>
      <c r="Z86" s="56">
        <f>INDEX(AE!$A$1:$K$501,MATCH($B86,AE!$A:$A,0),11)</f>
        <v>0</v>
      </c>
      <c r="AA86" s="55">
        <f t="shared" ref="AA86:AA91" si="282">COUNTIF(V86:Z86,"&lt;10")</f>
        <v>5</v>
      </c>
      <c r="AB86" s="52">
        <f t="shared" ref="AB86:AB91" si="283">IF(AND(V86=0,W86=0,X86=0,Y86=0),Z86,IF(AND(V86=0,W86=0,X86=0),AVERAGE(Y86:Z86),IF(AND(W86=0,V86=0),AVERAGE(X86:Z86),IF(V86=0,AVERAGE(W86:Z86),AVERAGE(V86:Z86)))))</f>
        <v>0</v>
      </c>
      <c r="AC86" s="52" t="str">
        <f t="shared" ref="AC86:AC91" si="284">IF(AND(V86=0,W86=0,X86=0,Y86=0),"",IF(AND(V86=0,W86=0,X86=0),Z86-Y86,IF(AND(V86=0,W86=0),(Z86-AVERAGE(X86:Y86)),IF(V86=0,(Z86-AVERAGE(W86:Y86)),(Z86-AVERAGE(V86:Y86))))))</f>
        <v/>
      </c>
      <c r="AD86" s="50" t="str">
        <f t="shared" si="256"/>
        <v/>
      </c>
      <c r="AE86" s="54">
        <f>INDEX(AE!$A$1:$K$501,MATCH($B86,AE!$A:$A,0),2)</f>
        <v>3</v>
      </c>
      <c r="AF86" s="55">
        <f>INDEX(AE!$A$1:$K$501,MATCH($B86,AE!$A:$A,0),3)</f>
        <v>0</v>
      </c>
      <c r="AG86" s="55">
        <f>INDEX(AE!$A$1:$K$501,MATCH($B86,AE!$A:$A,0),4)</f>
        <v>0</v>
      </c>
      <c r="AH86" s="55">
        <f>INDEX(AE!$A$1:$K$501,MATCH($B86,AE!$A:$A,0),5)</f>
        <v>0</v>
      </c>
      <c r="AI86" s="56">
        <f>INDEX(AE!$A$1:$K$501,MATCH($B86,AE!$A:$A,0),6)</f>
        <v>0</v>
      </c>
      <c r="AJ86" s="57">
        <f t="shared" ref="AJ86:AJ91" si="285">IF(AND(AE86=0,AF86=0,AG86=0,AH86=0),AI86,IF(AND(AE86=0,AF86=0,AG86=0),AVERAGE(AH86:AI86),IF(AND(AF86=0,AE86=0),AVERAGE(AG86:AI86),IF(AE86=0,AVERAGE(AF86:AI86),AVERAGE(AE86:AI86)))))</f>
        <v>0.6</v>
      </c>
      <c r="AK86" s="52">
        <f t="shared" ref="AK86:AK91" si="286">IF(AND(AE86=0,AF86=0,AG86=0,AH86=0),"",IF(AND(AE86=0,AF86=0,AG86=0),AI86-AH86,IF(AND(AE86=0,AF86=0),(AI86-AVERAGE(AG86:AH86)),IF(AE86=0,(AI86-AVERAGE(AF86:AH86)),(AI86-AVERAGE(AE86:AH86))))))</f>
        <v>-0.75</v>
      </c>
      <c r="AL86" s="50">
        <f t="shared" si="257"/>
        <v>-1</v>
      </c>
      <c r="AM86" s="58">
        <f t="shared" ref="AM86:AM91" si="287">IF(AJ86=0,"",AB86/AJ86)</f>
        <v>0</v>
      </c>
      <c r="AN86" s="59" t="str">
        <f t="shared" ref="AN86:AN91" si="288">IF(AI86=0,"",Z86/AI86)</f>
        <v/>
      </c>
      <c r="AO86" s="144">
        <v>2.81</v>
      </c>
      <c r="AP86" s="144">
        <v>2.19</v>
      </c>
    </row>
    <row r="87" spans="1:42">
      <c r="A87" s="43" t="s">
        <v>118</v>
      </c>
      <c r="B87" s="43" t="s">
        <v>119</v>
      </c>
      <c r="C87" s="116" t="s">
        <v>24</v>
      </c>
      <c r="D87" s="45">
        <f>INDEX(PR!$A$1:$F$505,MATCH($B87,PR!$A:$A,0),2)</f>
        <v>15</v>
      </c>
      <c r="E87" s="46">
        <f>INDEX(PR!$A$1:$F$505,MATCH($B87,PR!$A:$A,0),3)</f>
        <v>13</v>
      </c>
      <c r="F87" s="46">
        <f>INDEX(PR!$A$1:$F$505,MATCH($B87,PR!$A:$A,0),4)</f>
        <v>1</v>
      </c>
      <c r="G87" s="46">
        <f>INDEX(PR!$A$1:$F$505,MATCH($B87,PR!$A:$A,0),5)</f>
        <v>1</v>
      </c>
      <c r="H87" s="46">
        <f>INDEX(PR!$A$1:$F$505,MATCH($B87,PR!$A:$A,0),6)</f>
        <v>1</v>
      </c>
      <c r="I87" s="48">
        <f t="shared" si="275"/>
        <v>5</v>
      </c>
      <c r="J87" s="49">
        <f t="shared" si="276"/>
        <v>6.2</v>
      </c>
      <c r="K87" s="49">
        <f t="shared" si="277"/>
        <v>-6.5</v>
      </c>
      <c r="L87" s="50">
        <f t="shared" si="244"/>
        <v>-0.8666666666666667</v>
      </c>
      <c r="M87" s="46">
        <f>INDEX(GR!$A$1:$F$520,MATCH($B87,GR!$A:$A,0),2)</f>
        <v>4</v>
      </c>
      <c r="N87" s="46">
        <f>INDEX(GR!$A$1:$F$520,MATCH($B87,GR!$A:$A,0),3)</f>
        <v>1</v>
      </c>
      <c r="O87" s="46">
        <f>INDEX(GR!$A$1:$F$520,MATCH($B87,GR!$A:$A,0),4)</f>
        <v>3</v>
      </c>
      <c r="P87" s="46">
        <f>INDEX(GR!$A$1:$F$520,MATCH($B87,GR!$A:$A,0),5)</f>
        <v>1</v>
      </c>
      <c r="Q87" s="46">
        <f>INDEX(GR!$A$1:$F$520,MATCH($B87,GR!$A:$A,0),6)</f>
        <v>0</v>
      </c>
      <c r="R87" s="51">
        <f t="shared" si="278"/>
        <v>5</v>
      </c>
      <c r="S87" s="52">
        <f t="shared" si="279"/>
        <v>1.8</v>
      </c>
      <c r="T87" s="52">
        <f t="shared" si="280"/>
        <v>-2.25</v>
      </c>
      <c r="U87" s="50">
        <f t="shared" si="281"/>
        <v>-1</v>
      </c>
      <c r="V87" s="54">
        <f>INDEX(AE!$A$1:$K$501,MATCH($B87,AE!$A:$A,0),7)</f>
        <v>5</v>
      </c>
      <c r="W87" s="55">
        <f>INDEX(AE!$A$1:$K$501,MATCH($B87,AE!$A:$A,0),8)</f>
        <v>0</v>
      </c>
      <c r="X87" s="55">
        <f>INDEX(AE!$A$1:$K$501,MATCH($B87,AE!$A:$A,0),9)</f>
        <v>0</v>
      </c>
      <c r="Y87" s="55">
        <f>INDEX(AE!$A$1:$K$501,MATCH($B87,AE!$A:$A,0),10)</f>
        <v>0</v>
      </c>
      <c r="Z87" s="56">
        <f>INDEX(AE!$A$1:$K$501,MATCH($B87,AE!$A:$A,0),11)</f>
        <v>0</v>
      </c>
      <c r="AA87" s="55">
        <f t="shared" si="282"/>
        <v>5</v>
      </c>
      <c r="AB87" s="52">
        <f t="shared" si="283"/>
        <v>1</v>
      </c>
      <c r="AC87" s="52">
        <f t="shared" si="284"/>
        <v>-1.25</v>
      </c>
      <c r="AD87" s="50">
        <f t="shared" si="256"/>
        <v>-1</v>
      </c>
      <c r="AE87" s="54">
        <f>INDEX(AE!$A$1:$K$501,MATCH($B87,AE!$A:$A,0),2)</f>
        <v>6</v>
      </c>
      <c r="AF87" s="55">
        <f>INDEX(AE!$A$1:$K$501,MATCH($B87,AE!$A:$A,0),3)</f>
        <v>0</v>
      </c>
      <c r="AG87" s="55">
        <f>INDEX(AE!$A$1:$K$501,MATCH($B87,AE!$A:$A,0),4)</f>
        <v>0</v>
      </c>
      <c r="AH87" s="55">
        <f>INDEX(AE!$A$1:$K$501,MATCH($B87,AE!$A:$A,0),5)</f>
        <v>0</v>
      </c>
      <c r="AI87" s="56">
        <f>INDEX(AE!$A$1:$K$501,MATCH($B87,AE!$A:$A,0),6)</f>
        <v>0</v>
      </c>
      <c r="AJ87" s="57">
        <f t="shared" si="285"/>
        <v>1.2</v>
      </c>
      <c r="AK87" s="52">
        <f t="shared" si="286"/>
        <v>-1.5</v>
      </c>
      <c r="AL87" s="50">
        <f t="shared" si="257"/>
        <v>-1</v>
      </c>
      <c r="AM87" s="58">
        <f t="shared" si="287"/>
        <v>0.83333333333333337</v>
      </c>
      <c r="AN87" s="59" t="str">
        <f t="shared" si="288"/>
        <v/>
      </c>
    </row>
    <row r="88" spans="1:42">
      <c r="A88" s="43" t="s">
        <v>120</v>
      </c>
      <c r="B88" s="43" t="s">
        <v>121</v>
      </c>
      <c r="C88" s="116" t="s">
        <v>24</v>
      </c>
      <c r="D88" s="45">
        <f>INDEX(PR!$A$1:$F$505,MATCH($B88,PR!$A:$A,0),2)</f>
        <v>6</v>
      </c>
      <c r="E88" s="46">
        <f>INDEX(PR!$A$1:$F$505,MATCH($B88,PR!$A:$A,0),3)</f>
        <v>7</v>
      </c>
      <c r="F88" s="46">
        <f>INDEX(PR!$A$1:$F$505,MATCH($B88,PR!$A:$A,0),4)</f>
        <v>4</v>
      </c>
      <c r="G88" s="46">
        <f>INDEX(PR!$A$1:$F$505,MATCH($B88,PR!$A:$A,0),5)</f>
        <v>2</v>
      </c>
      <c r="H88" s="46">
        <f>INDEX(PR!$A$1:$F$505,MATCH($B88,PR!$A:$A,0),6)</f>
        <v>0</v>
      </c>
      <c r="I88" s="48">
        <f t="shared" si="275"/>
        <v>5</v>
      </c>
      <c r="J88" s="49">
        <f t="shared" si="276"/>
        <v>3.8</v>
      </c>
      <c r="K88" s="49">
        <f t="shared" si="277"/>
        <v>-4.75</v>
      </c>
      <c r="L88" s="50">
        <f t="shared" si="244"/>
        <v>-1</v>
      </c>
      <c r="M88" s="46">
        <f>INDEX(GR!$A$1:$F$520,MATCH($B88,GR!$A:$A,0),2)</f>
        <v>4</v>
      </c>
      <c r="N88" s="46">
        <f>INDEX(GR!$A$1:$F$520,MATCH($B88,GR!$A:$A,0),3)</f>
        <v>1</v>
      </c>
      <c r="O88" s="46">
        <f>INDEX(GR!$A$1:$F$520,MATCH($B88,GR!$A:$A,0),4)</f>
        <v>4</v>
      </c>
      <c r="P88" s="46">
        <f>INDEX(GR!$A$1:$F$520,MATCH($B88,GR!$A:$A,0),5)</f>
        <v>2</v>
      </c>
      <c r="Q88" s="46">
        <f>INDEX(GR!$A$1:$F$520,MATCH($B88,GR!$A:$A,0),6)</f>
        <v>2</v>
      </c>
      <c r="R88" s="51">
        <f t="shared" si="278"/>
        <v>5</v>
      </c>
      <c r="S88" s="52">
        <f t="shared" si="279"/>
        <v>2.6</v>
      </c>
      <c r="T88" s="52">
        <f t="shared" si="280"/>
        <v>-0.75</v>
      </c>
      <c r="U88" s="50">
        <f t="shared" si="281"/>
        <v>-0.27272727272727271</v>
      </c>
      <c r="V88" s="54">
        <f>INDEX(AE!$A$1:$K$501,MATCH($B88,AE!$A:$A,0),7)</f>
        <v>2</v>
      </c>
      <c r="W88" s="55">
        <f>INDEX(AE!$A$1:$K$501,MATCH($B88,AE!$A:$A,0),8)</f>
        <v>0</v>
      </c>
      <c r="X88" s="55">
        <f>INDEX(AE!$A$1:$K$501,MATCH($B88,AE!$A:$A,0),9)</f>
        <v>0</v>
      </c>
      <c r="Y88" s="55">
        <f>INDEX(AE!$A$1:$K$501,MATCH($B88,AE!$A:$A,0),10)</f>
        <v>0</v>
      </c>
      <c r="Z88" s="56">
        <f>INDEX(AE!$A$1:$K$501,MATCH($B88,AE!$A:$A,0),11)</f>
        <v>0</v>
      </c>
      <c r="AA88" s="55">
        <f t="shared" si="282"/>
        <v>5</v>
      </c>
      <c r="AB88" s="52">
        <f t="shared" si="283"/>
        <v>0.4</v>
      </c>
      <c r="AC88" s="52">
        <f t="shared" si="284"/>
        <v>-0.5</v>
      </c>
      <c r="AD88" s="50">
        <f t="shared" si="256"/>
        <v>-1</v>
      </c>
      <c r="AE88" s="54">
        <f>INDEX(AE!$A$1:$K$501,MATCH($B88,AE!$A:$A,0),2)</f>
        <v>2</v>
      </c>
      <c r="AF88" s="55">
        <f>INDEX(AE!$A$1:$K$501,MATCH($B88,AE!$A:$A,0),3)</f>
        <v>0</v>
      </c>
      <c r="AG88" s="55">
        <f>INDEX(AE!$A$1:$K$501,MATCH($B88,AE!$A:$A,0),4)</f>
        <v>0</v>
      </c>
      <c r="AH88" s="55">
        <f>INDEX(AE!$A$1:$K$501,MATCH($B88,AE!$A:$A,0),5)</f>
        <v>0</v>
      </c>
      <c r="AI88" s="56">
        <f>INDEX(AE!$A$1:$K$501,MATCH($B88,AE!$A:$A,0),6)</f>
        <v>0</v>
      </c>
      <c r="AJ88" s="57">
        <f t="shared" si="285"/>
        <v>0.4</v>
      </c>
      <c r="AK88" s="52">
        <f t="shared" si="286"/>
        <v>-0.5</v>
      </c>
      <c r="AL88" s="50">
        <f t="shared" si="257"/>
        <v>-1</v>
      </c>
      <c r="AM88" s="58">
        <f t="shared" si="287"/>
        <v>1</v>
      </c>
      <c r="AN88" s="59" t="str">
        <f t="shared" si="288"/>
        <v/>
      </c>
    </row>
    <row r="89" spans="1:42" s="136" customFormat="1">
      <c r="A89" s="165" t="s">
        <v>747</v>
      </c>
      <c r="B89" s="165" t="s">
        <v>122</v>
      </c>
      <c r="C89" s="166" t="s">
        <v>24</v>
      </c>
      <c r="D89" s="167">
        <f>SUM(D86:D88)</f>
        <v>21</v>
      </c>
      <c r="E89" s="168">
        <f t="shared" ref="E89:H89" si="289">SUM(E86:E88)</f>
        <v>20</v>
      </c>
      <c r="F89" s="168">
        <f t="shared" si="289"/>
        <v>5</v>
      </c>
      <c r="G89" s="168">
        <f t="shared" si="289"/>
        <v>3</v>
      </c>
      <c r="H89" s="169">
        <f t="shared" si="289"/>
        <v>1</v>
      </c>
      <c r="I89" s="170">
        <f t="shared" si="275"/>
        <v>5</v>
      </c>
      <c r="J89" s="171">
        <f t="shared" si="276"/>
        <v>10</v>
      </c>
      <c r="K89" s="171">
        <f t="shared" si="277"/>
        <v>-11.25</v>
      </c>
      <c r="L89" s="172">
        <f t="shared" si="244"/>
        <v>-0.91836734693877553</v>
      </c>
      <c r="M89" s="167">
        <f>SUM(M86:M88)</f>
        <v>8</v>
      </c>
      <c r="N89" s="168">
        <f t="shared" ref="N89:Q89" si="290">SUM(N86:N88)</f>
        <v>2</v>
      </c>
      <c r="O89" s="168">
        <f t="shared" si="290"/>
        <v>7</v>
      </c>
      <c r="P89" s="168">
        <f t="shared" si="290"/>
        <v>3</v>
      </c>
      <c r="Q89" s="169">
        <f t="shared" si="290"/>
        <v>2</v>
      </c>
      <c r="R89" s="173">
        <f t="shared" si="278"/>
        <v>5</v>
      </c>
      <c r="S89" s="174">
        <f t="shared" si="279"/>
        <v>4.4000000000000004</v>
      </c>
      <c r="T89" s="174">
        <f t="shared" si="280"/>
        <v>-3</v>
      </c>
      <c r="U89" s="172">
        <f t="shared" si="281"/>
        <v>-0.6</v>
      </c>
      <c r="V89" s="175">
        <f>SUM(V86:V88)</f>
        <v>7</v>
      </c>
      <c r="W89" s="176">
        <f t="shared" ref="W89:Z89" si="291">SUM(W86:W88)</f>
        <v>0</v>
      </c>
      <c r="X89" s="176">
        <f t="shared" si="291"/>
        <v>0</v>
      </c>
      <c r="Y89" s="176">
        <f t="shared" si="291"/>
        <v>0</v>
      </c>
      <c r="Z89" s="176">
        <f t="shared" si="291"/>
        <v>0</v>
      </c>
      <c r="AA89" s="176">
        <f t="shared" si="282"/>
        <v>5</v>
      </c>
      <c r="AB89" s="174">
        <f t="shared" si="283"/>
        <v>1.4</v>
      </c>
      <c r="AC89" s="174">
        <f t="shared" si="284"/>
        <v>-1.75</v>
      </c>
      <c r="AD89" s="172">
        <f t="shared" si="256"/>
        <v>-1</v>
      </c>
      <c r="AE89" s="175">
        <f>SUM(AE86:AE88)</f>
        <v>11</v>
      </c>
      <c r="AF89" s="176">
        <f t="shared" ref="AF89:AI89" si="292">SUM(AF86:AF88)</f>
        <v>0</v>
      </c>
      <c r="AG89" s="176">
        <f t="shared" si="292"/>
        <v>0</v>
      </c>
      <c r="AH89" s="176">
        <f t="shared" si="292"/>
        <v>0</v>
      </c>
      <c r="AI89" s="176">
        <f t="shared" si="292"/>
        <v>0</v>
      </c>
      <c r="AJ89" s="177">
        <f t="shared" si="285"/>
        <v>2.2000000000000002</v>
      </c>
      <c r="AK89" s="174">
        <f t="shared" si="286"/>
        <v>-2.75</v>
      </c>
      <c r="AL89" s="172">
        <f t="shared" si="257"/>
        <v>-1</v>
      </c>
      <c r="AM89" s="178">
        <f t="shared" si="287"/>
        <v>0.63636363636363624</v>
      </c>
      <c r="AN89" s="179" t="str">
        <f t="shared" si="288"/>
        <v/>
      </c>
      <c r="AO89" s="152"/>
      <c r="AP89" s="152"/>
    </row>
    <row r="90" spans="1:42" s="136" customFormat="1">
      <c r="A90" s="71"/>
      <c r="B90" s="71"/>
      <c r="C90" s="117"/>
      <c r="D90" s="72"/>
      <c r="E90" s="73"/>
      <c r="F90" s="73"/>
      <c r="G90" s="73"/>
      <c r="H90" s="73"/>
      <c r="I90" s="75"/>
      <c r="J90" s="76"/>
      <c r="K90" s="76"/>
      <c r="L90" s="39"/>
      <c r="M90" s="73"/>
      <c r="N90" s="73"/>
      <c r="O90" s="73"/>
      <c r="P90" s="73"/>
      <c r="Q90" s="73"/>
      <c r="R90" s="78"/>
      <c r="S90" s="79"/>
      <c r="T90" s="79"/>
      <c r="U90" s="141"/>
      <c r="V90" s="120"/>
      <c r="W90" s="81"/>
      <c r="X90" s="81"/>
      <c r="Y90" s="81"/>
      <c r="Z90" s="121"/>
      <c r="AA90" s="81"/>
      <c r="AB90" s="79"/>
      <c r="AC90" s="79"/>
      <c r="AD90" s="39" t="str">
        <f t="shared" si="256"/>
        <v/>
      </c>
      <c r="AE90" s="120"/>
      <c r="AF90" s="81"/>
      <c r="AG90" s="81"/>
      <c r="AH90" s="81"/>
      <c r="AI90" s="121"/>
      <c r="AJ90" s="83"/>
      <c r="AK90" s="79"/>
      <c r="AL90" s="39" t="str">
        <f t="shared" si="257"/>
        <v/>
      </c>
      <c r="AM90" s="84"/>
      <c r="AN90" s="85"/>
      <c r="AO90" s="152"/>
      <c r="AP90" s="152"/>
    </row>
    <row r="91" spans="1:42">
      <c r="A91" s="99" t="s">
        <v>123</v>
      </c>
      <c r="B91" s="99" t="s">
        <v>124</v>
      </c>
      <c r="C91" s="100" t="s">
        <v>47</v>
      </c>
      <c r="D91" s="101">
        <f>INDEX(PR!$A$1:$F$505,MATCH($B91,PR!$A:$A,0),2)</f>
        <v>0</v>
      </c>
      <c r="E91" s="102">
        <f>INDEX(PR!$A$1:$F$505,MATCH($B91,PR!$A:$A,0),3)</f>
        <v>0</v>
      </c>
      <c r="F91" s="102">
        <f>INDEX(PR!$A$1:$F$505,MATCH($B91,PR!$A:$A,0),4)</f>
        <v>0</v>
      </c>
      <c r="G91" s="102">
        <f>INDEX(PR!$A$1:$F$505,MATCH($B91,PR!$A:$A,0),5)</f>
        <v>2</v>
      </c>
      <c r="H91" s="102">
        <f>INDEX(PR!$A$1:$F$505,MATCH($B91,PR!$A:$A,0),6)</f>
        <v>3</v>
      </c>
      <c r="I91" s="103">
        <f t="shared" si="275"/>
        <v>5</v>
      </c>
      <c r="J91" s="104">
        <f t="shared" si="276"/>
        <v>2.5</v>
      </c>
      <c r="K91" s="104">
        <f t="shared" si="277"/>
        <v>1</v>
      </c>
      <c r="L91" s="105">
        <f t="shared" si="244"/>
        <v>0.5</v>
      </c>
      <c r="M91" s="102">
        <f>INDEX(GR!$A$1:$F$520,MATCH($B91,GR!$A:$A,0),2)</f>
        <v>0</v>
      </c>
      <c r="N91" s="102">
        <f>INDEX(GR!$A$1:$F$520,MATCH($B91,GR!$A:$A,0),3)</f>
        <v>0</v>
      </c>
      <c r="O91" s="102">
        <f>INDEX(GR!$A$1:$F$520,MATCH($B91,GR!$A:$A,0),4)</f>
        <v>0</v>
      </c>
      <c r="P91" s="102">
        <f>INDEX(GR!$A$1:$F$520,MATCH($B91,GR!$A:$A,0),5)</f>
        <v>1</v>
      </c>
      <c r="Q91" s="102">
        <f>INDEX(GR!$A$1:$F$520,MATCH($B91,GR!$A:$A,0),6)</f>
        <v>0</v>
      </c>
      <c r="R91" s="106">
        <f t="shared" si="278"/>
        <v>5</v>
      </c>
      <c r="S91" s="107">
        <f t="shared" si="279"/>
        <v>0.5</v>
      </c>
      <c r="T91" s="107">
        <f t="shared" si="280"/>
        <v>-1</v>
      </c>
      <c r="U91" s="105">
        <f t="shared" si="281"/>
        <v>-0.4</v>
      </c>
      <c r="V91" s="109">
        <f>INDEX(AE!$A$1:$K$501,MATCH($B91,AE!$A:$A,0),7)</f>
        <v>0</v>
      </c>
      <c r="W91" s="110">
        <f>INDEX(AE!$A$1:$K$501,MATCH($B91,AE!$A:$A,0),8)</f>
        <v>0</v>
      </c>
      <c r="X91" s="110">
        <f>INDEX(AE!$A$1:$K$501,MATCH($B91,AE!$A:$A,0),9)</f>
        <v>0</v>
      </c>
      <c r="Y91" s="110">
        <f>INDEX(AE!$A$1:$K$501,MATCH($B91,AE!$A:$A,0),10)</f>
        <v>1</v>
      </c>
      <c r="Z91" s="111">
        <f>INDEX(AE!$A$1:$K$501,MATCH($B91,AE!$A:$A,0),11)</f>
        <v>1</v>
      </c>
      <c r="AA91" s="110">
        <f t="shared" si="282"/>
        <v>5</v>
      </c>
      <c r="AB91" s="107">
        <f t="shared" si="283"/>
        <v>1</v>
      </c>
      <c r="AC91" s="107">
        <f t="shared" si="284"/>
        <v>0</v>
      </c>
      <c r="AD91" s="105">
        <f t="shared" si="256"/>
        <v>0</v>
      </c>
      <c r="AE91" s="109">
        <f>INDEX(AE!$A$1:$K$501,MATCH($B91,AE!$A:$A,0),2)</f>
        <v>0</v>
      </c>
      <c r="AF91" s="110">
        <f>INDEX(AE!$A$1:$K$501,MATCH($B91,AE!$A:$A,0),3)</f>
        <v>0</v>
      </c>
      <c r="AG91" s="110">
        <f>INDEX(AE!$A$1:$K$501,MATCH($B91,AE!$A:$A,0),4)</f>
        <v>0</v>
      </c>
      <c r="AH91" s="110">
        <f>INDEX(AE!$A$1:$K$501,MATCH($B91,AE!$A:$A,0),5)</f>
        <v>2</v>
      </c>
      <c r="AI91" s="111">
        <f>INDEX(AE!$A$1:$K$501,MATCH($B91,AE!$A:$A,0),6)</f>
        <v>1</v>
      </c>
      <c r="AJ91" s="112">
        <f t="shared" si="285"/>
        <v>1.5</v>
      </c>
      <c r="AK91" s="107">
        <f t="shared" si="286"/>
        <v>-1</v>
      </c>
      <c r="AL91" s="105">
        <f t="shared" si="257"/>
        <v>-0.5</v>
      </c>
      <c r="AM91" s="113">
        <f t="shared" si="287"/>
        <v>0.66666666666666663</v>
      </c>
      <c r="AN91" s="114">
        <f t="shared" si="288"/>
        <v>1</v>
      </c>
      <c r="AO91" s="153">
        <v>1.27</v>
      </c>
      <c r="AP91" s="143">
        <v>3.61</v>
      </c>
    </row>
    <row r="92" spans="1:42" s="6" customFormat="1">
      <c r="A92" s="1"/>
      <c r="B92" s="2"/>
      <c r="C92" s="2"/>
      <c r="D92" s="481" t="s">
        <v>0</v>
      </c>
      <c r="E92" s="482"/>
      <c r="F92" s="482"/>
      <c r="G92" s="482"/>
      <c r="H92" s="482"/>
      <c r="I92" s="87"/>
      <c r="J92" s="88"/>
      <c r="K92" s="88"/>
      <c r="L92" s="89"/>
      <c r="M92" s="483" t="s">
        <v>1</v>
      </c>
      <c r="N92" s="484"/>
      <c r="O92" s="484"/>
      <c r="P92" s="484"/>
      <c r="Q92" s="484"/>
      <c r="R92" s="90"/>
      <c r="S92" s="91"/>
      <c r="T92" s="91"/>
      <c r="U92" s="92"/>
      <c r="V92" s="481" t="s">
        <v>2</v>
      </c>
      <c r="W92" s="482"/>
      <c r="X92" s="482"/>
      <c r="Y92" s="482"/>
      <c r="Z92" s="482"/>
      <c r="AA92" s="93"/>
      <c r="AB92" s="94"/>
      <c r="AC92" s="94"/>
      <c r="AD92" s="95"/>
      <c r="AE92" s="481" t="s">
        <v>3</v>
      </c>
      <c r="AF92" s="482"/>
      <c r="AG92" s="482"/>
      <c r="AH92" s="482"/>
      <c r="AI92" s="482"/>
      <c r="AJ92" s="96"/>
      <c r="AK92" s="94"/>
      <c r="AL92" s="95"/>
      <c r="AM92" s="3" t="s">
        <v>4</v>
      </c>
      <c r="AN92" s="4">
        <v>2024</v>
      </c>
      <c r="AO92" s="42"/>
      <c r="AP92" s="42"/>
    </row>
    <row r="93" spans="1:42" s="6" customFormat="1">
      <c r="A93" s="7" t="s">
        <v>125</v>
      </c>
      <c r="B93" s="8" t="s">
        <v>8</v>
      </c>
      <c r="C93" s="8"/>
      <c r="D93" s="9" t="s">
        <v>9</v>
      </c>
      <c r="E93" s="10" t="s">
        <v>10</v>
      </c>
      <c r="F93" s="10" t="s">
        <v>11</v>
      </c>
      <c r="G93" s="10" t="s">
        <v>12</v>
      </c>
      <c r="H93" s="10" t="s">
        <v>713</v>
      </c>
      <c r="I93" s="11" t="s">
        <v>13</v>
      </c>
      <c r="J93" s="12" t="s">
        <v>4</v>
      </c>
      <c r="K93" s="12" t="s">
        <v>14</v>
      </c>
      <c r="L93" s="13" t="s">
        <v>15</v>
      </c>
      <c r="M93" s="10" t="s">
        <v>9</v>
      </c>
      <c r="N93" s="10" t="s">
        <v>10</v>
      </c>
      <c r="O93" s="10" t="s">
        <v>11</v>
      </c>
      <c r="P93" s="10" t="s">
        <v>12</v>
      </c>
      <c r="Q93" s="10" t="s">
        <v>713</v>
      </c>
      <c r="R93" s="11" t="s">
        <v>16</v>
      </c>
      <c r="S93" s="14" t="s">
        <v>4</v>
      </c>
      <c r="T93" s="14" t="s">
        <v>14</v>
      </c>
      <c r="U93" s="15" t="s">
        <v>15</v>
      </c>
      <c r="V93" s="9" t="s">
        <v>9</v>
      </c>
      <c r="W93" s="10" t="s">
        <v>10</v>
      </c>
      <c r="X93" s="10" t="s">
        <v>11</v>
      </c>
      <c r="Y93" s="10" t="s">
        <v>12</v>
      </c>
      <c r="Z93" s="10" t="s">
        <v>713</v>
      </c>
      <c r="AA93" s="11" t="s">
        <v>17</v>
      </c>
      <c r="AB93" s="14" t="s">
        <v>4</v>
      </c>
      <c r="AC93" s="14" t="s">
        <v>14</v>
      </c>
      <c r="AD93" s="13" t="s">
        <v>15</v>
      </c>
      <c r="AE93" s="9" t="s">
        <v>9</v>
      </c>
      <c r="AF93" s="10" t="s">
        <v>10</v>
      </c>
      <c r="AG93" s="10" t="s">
        <v>11</v>
      </c>
      <c r="AH93" s="10" t="s">
        <v>12</v>
      </c>
      <c r="AI93" s="10" t="s">
        <v>713</v>
      </c>
      <c r="AJ93" s="16" t="s">
        <v>4</v>
      </c>
      <c r="AK93" s="14" t="s">
        <v>14</v>
      </c>
      <c r="AL93" s="13" t="s">
        <v>15</v>
      </c>
      <c r="AM93" s="17" t="s">
        <v>18</v>
      </c>
      <c r="AN93" s="18" t="s">
        <v>18</v>
      </c>
      <c r="AO93" s="42"/>
      <c r="AP93" s="42"/>
    </row>
    <row r="94" spans="1:42" s="6" customFormat="1">
      <c r="A94" s="322" t="s">
        <v>749</v>
      </c>
      <c r="B94" s="322" t="s">
        <v>690</v>
      </c>
      <c r="C94" s="280" t="s">
        <v>47</v>
      </c>
      <c r="D94" s="289">
        <f>INDEX(PR!$A$1:$F$505,MATCH($B94,PR!$A:$A,0),2)</f>
        <v>0</v>
      </c>
      <c r="E94" s="290">
        <f>INDEX(PR!$A$1:$F$505,MATCH($B94,PR!$A:$A,0),3)</f>
        <v>0</v>
      </c>
      <c r="F94" s="290">
        <f>INDEX(PR!$A$1:$F$505,MATCH($B94,PR!$A:$A,0),4)</f>
        <v>0</v>
      </c>
      <c r="G94" s="290">
        <f>INDEX(PR!$A$1:$F$505,MATCH($B94,PR!$A:$A,0),5)</f>
        <v>0</v>
      </c>
      <c r="H94" s="290">
        <f>INDEX(PR!$A$1:$F$505,MATCH($B94,PR!$A:$A,0),6)</f>
        <v>16</v>
      </c>
      <c r="I94" s="283">
        <f t="shared" ref="I94" si="293">COUNTIF(D94:H94,"&lt;40")</f>
        <v>5</v>
      </c>
      <c r="J94" s="291">
        <f t="shared" ref="J94" si="294">IF(AND(D94=0,E94=0,F94=0,G94=0),H94,IF(AND(D94=0,E94=0,F94=0),AVERAGE(G94:H94),IF(AND(E94=0,D94=0),AVERAGE(F94:H94),IF(D94=0,AVERAGE(E94:H94),AVERAGE(D94:H94)))))</f>
        <v>16</v>
      </c>
      <c r="K94" s="291" t="str">
        <f t="shared" ref="K94" si="295">IF(AND(D94=0,E94=0,F94=0,G94=0),"",IF(AND(D94=0,E94=0,F94=0),H94-G94,IF(AND(D94=0,E94=0),(H94-AVERAGE(F94:G94)),IF(D94=0,(H94-AVERAGE(E94:G94)),(H94-AVERAGE(D94:G94))))))</f>
        <v/>
      </c>
      <c r="L94" s="285" t="str">
        <f t="shared" ref="L94" si="296">IF(AND(D94=0,E94=0,F94=0,G94=0),"",IF(AND(D94=0,E94=0,F94=0),K94/G94,IF(AND(D94=0,E94=0),(K94/AVERAGE(F94:G94)),IF(D94=0,(K94/AVERAGE(E94:G94)),(K94/AVERAGE(D94:G94))))))</f>
        <v/>
      </c>
      <c r="M94" s="290">
        <f>INDEX(GR!$A$1:$F$520,MATCH($B94,GR!$A:$A,0),2)</f>
        <v>0</v>
      </c>
      <c r="N94" s="290">
        <f>INDEX(GR!$A$1:$F$520,MATCH($B94,GR!$A:$A,0),3)</f>
        <v>0</v>
      </c>
      <c r="O94" s="290">
        <f>INDEX(GR!$A$1:$F$520,MATCH($B94,GR!$A:$A,0),4)</f>
        <v>0</v>
      </c>
      <c r="P94" s="290">
        <f>INDEX(GR!$A$1:$F$520,MATCH($B94,GR!$A:$A,0),5)</f>
        <v>0</v>
      </c>
      <c r="Q94" s="290">
        <f>INDEX(GR!$A$1:$F$520,MATCH($B94,GR!$A:$A,0),6)</f>
        <v>0</v>
      </c>
      <c r="R94" s="323">
        <f t="shared" ref="R94" si="297">COUNTIF(M94:Q94,"&lt;10")</f>
        <v>5</v>
      </c>
      <c r="S94" s="324">
        <f t="shared" ref="S94" si="298">IF(AND(M94=0,N94=0,O94=0,P94=0),Q94,IF(AND(M94=0,N94=0,O94=0),AVERAGE(P94:Q94),IF(AND(N94=0,M94=0),AVERAGE(O94:Q94),IF(M94=0,AVERAGE(N94:Q94),AVERAGE(M94:Q94)))))</f>
        <v>0</v>
      </c>
      <c r="T94" s="324" t="str">
        <f t="shared" ref="T94" si="299">IF(AND(M94=0,N94=0,O94=0,P94=0),"",IF(AND(M94=0,N94=0,O94=0),Q94-P94,IF(AND(M94=0,N94=0),(Q94-AVERAGE(O94:P94)),IF(M94=0,(Q94-AVERAGE(N94:P94)),(Q94-AVERAGE(M94:P94))))))</f>
        <v/>
      </c>
      <c r="U94" s="295" t="str">
        <f>IF(AND(M94=0,N94=0,O94=0,P94=0),"",IF(AND(M94=0,N94=0,O94=0),T94/P94,IF(AND(M94=0,N94=0),(T94/AVERAGE(O94:P94)),IF(M94=0,(T94/AVERAGE(N94:P94)),(T94/AVERAGE(M94:P94))))))</f>
        <v/>
      </c>
      <c r="V94" s="325">
        <f>INDEX(AE!$A$1:$K$501,MATCH($B94,AE!$A:$A,0),7)</f>
        <v>0</v>
      </c>
      <c r="W94" s="326">
        <f>INDEX(AE!$A$1:$K$501,MATCH($B94,AE!$A:$A,0),8)</f>
        <v>0</v>
      </c>
      <c r="X94" s="326">
        <f>INDEX(AE!$A$1:$K$501,MATCH($B94,AE!$A:$A,0),9)</f>
        <v>0</v>
      </c>
      <c r="Y94" s="326">
        <f>INDEX(AE!$A$1:$K$501,MATCH($B94,AE!$A:$A,0),10)</f>
        <v>0</v>
      </c>
      <c r="Z94" s="327">
        <f>INDEX(AE!$A$1:$K$501,MATCH($B94,AE!$A:$A,0),11)</f>
        <v>9</v>
      </c>
      <c r="AA94" s="328">
        <f t="shared" ref="AA94" si="300">COUNTIF(V94:Z94,"&lt;10")</f>
        <v>5</v>
      </c>
      <c r="AB94" s="324">
        <f t="shared" ref="AB94" si="301">IF(AND(V94=0,W94=0,X94=0,Y94=0),Z94,IF(AND(V94=0,W94=0,X94=0),AVERAGE(Y94:Z94),IF(AND(W94=0,V94=0),AVERAGE(X94:Z94),IF(V94=0,AVERAGE(W94:Z94),AVERAGE(V94:Z94)))))</f>
        <v>9</v>
      </c>
      <c r="AC94" s="324" t="str">
        <f t="shared" ref="AC94" si="302">IF(AND(V94=0,W94=0,X94=0,Y94=0),"",IF(AND(V94=0,W94=0,X94=0),Z94-Y94,IF(AND(V94=0,W94=0),(Z94-AVERAGE(X94:Y94)),IF(V94=0,(Z94-AVERAGE(W94:Y94)),(Z94-AVERAGE(V94:Y94))))))</f>
        <v/>
      </c>
      <c r="AD94" s="285" t="str">
        <f>IF(AND(V94=0,W94=0,X94=0,Y94=0),"",IF(AND(V94=0,W94=0,X94=0),AC94/Z94,IF(AND(V94=0,W94=0),(AC94/AVERAGE(X94:Y94)),IF(V94=0,(AC94/AVERAGE(W94:Y94)),(AC94/AVERAGE(V94:Y94))))))</f>
        <v/>
      </c>
      <c r="AE94" s="325">
        <f>INDEX(AE!$A$1:$K$501,MATCH($B94,AE!$A:$A,0),2)</f>
        <v>0</v>
      </c>
      <c r="AF94" s="326">
        <f>INDEX(AE!$A$1:$K$501,MATCH($B94,AE!$A:$A,0),3)</f>
        <v>0</v>
      </c>
      <c r="AG94" s="326">
        <f>INDEX(AE!$A$1:$K$501,MATCH($B94,AE!$A:$A,0),4)</f>
        <v>0</v>
      </c>
      <c r="AH94" s="326">
        <f>INDEX(AE!$A$1:$K$501,MATCH($B94,AE!$A:$A,0),5)</f>
        <v>0</v>
      </c>
      <c r="AI94" s="327">
        <f>INDEX(AE!$A$1:$K$501,MATCH($B94,AE!$A:$A,0),6)</f>
        <v>25</v>
      </c>
      <c r="AJ94" s="329">
        <f t="shared" ref="AJ94" si="303">IF(AND(AE94=0,AF94=0,AG94=0,AH94=0),AI94,IF(AND(AE94=0,AF94=0,AG94=0),AVERAGE(AH94:AI94),IF(AND(AF94=0,AE94=0),AVERAGE(AG94:AI94),IF(AE94=0,AVERAGE(AF94:AI94),AVERAGE(AE94:AI94)))))</f>
        <v>25</v>
      </c>
      <c r="AK94" s="324" t="str">
        <f t="shared" ref="AK94" si="304">IF(AND(AE94=0,AF94=0,AG94=0,AH94=0),"",IF(AND(AE94=0,AF94=0,AG94=0),AI94-AH94,IF(AND(AE94=0,AF94=0),(AI94-AVERAGE(AG94:AH94)),IF(AE94=0,(AI94-AVERAGE(AF94:AH94)),(AI94-AVERAGE(AE94:AH94))))))</f>
        <v/>
      </c>
      <c r="AL94" s="285" t="str">
        <f>IF(AND(AE94=0,AF94=0,AG94=0,AH94=0),"",IF(AND(AE94=0,AF94=0,AG94=0),AK94/AH94,IF(AND(AE94=0,AF94=0),(AK94/AVERAGE(AG94:AH94)),IF(AE94=0,(AK94/AVERAGE(AF94:AH94)),(AK94/AVERAGE(AE94:AH94))))))</f>
        <v/>
      </c>
      <c r="AM94" s="330">
        <f t="shared" ref="AM94" si="305">IF(AJ94=0,"",AB94/AJ94)</f>
        <v>0.36</v>
      </c>
      <c r="AN94" s="331">
        <f t="shared" ref="AN94" si="306">IF(AI94=0,"",Z94/AI94)</f>
        <v>0.36</v>
      </c>
      <c r="AO94" s="42"/>
      <c r="AP94" s="42"/>
    </row>
    <row r="95" spans="1:42" s="6" customFormat="1">
      <c r="A95" s="180" t="s">
        <v>748</v>
      </c>
      <c r="B95" s="180" t="s">
        <v>126</v>
      </c>
      <c r="C95" s="8"/>
      <c r="D95" s="21">
        <f>INDEX(PR!$A$1:$F$505,MATCH($B95,PR!$A:$A,0),2)</f>
        <v>55</v>
      </c>
      <c r="E95" s="22">
        <f>INDEX(PR!$A$1:$F$505,MATCH($B95,PR!$A:$A,0),3)</f>
        <v>41</v>
      </c>
      <c r="F95" s="22">
        <f>INDEX(PR!$A$1:$F$505,MATCH($B95,PR!$A:$A,0),4)</f>
        <v>37</v>
      </c>
      <c r="G95" s="22">
        <f>INDEX(PR!$A$1:$F$505,MATCH($B95,PR!$A:$A,0),5)</f>
        <v>37</v>
      </c>
      <c r="H95" s="22">
        <f>INDEX(PR!$A$1:$F$505,MATCH($B95,PR!$A:$A,0),6)</f>
        <v>34</v>
      </c>
      <c r="I95" s="98">
        <f t="shared" ref="I95:I128" si="307">COUNTIF(D95:H95,"&lt;40")</f>
        <v>3</v>
      </c>
      <c r="J95" s="25">
        <f t="shared" ref="J95:J128" si="308">IF(AND(D95=0,E95=0,F95=0,G95=0),H95,IF(AND(D95=0,E95=0,F95=0),AVERAGE(G95:H95),IF(AND(E95=0,D95=0),AVERAGE(F95:H95),IF(D95=0,AVERAGE(E95:H95),AVERAGE(D95:H95)))))</f>
        <v>40.799999999999997</v>
      </c>
      <c r="K95" s="25">
        <f t="shared" ref="K95:K128" si="309">IF(AND(D95=0,E95=0,F95=0,G95=0),"",IF(AND(D95=0,E95=0,F95=0),H95-G95,IF(AND(D95=0,E95=0),(H95-AVERAGE(F95:G95)),IF(D95=0,(H95-AVERAGE(E95:G95)),(H95-AVERAGE(D95:G95))))))</f>
        <v>-8.5</v>
      </c>
      <c r="L95" s="26">
        <f t="shared" ref="L95:L128" si="310">IF(AND(D95=0,E95=0,F95=0,G95=0),"",IF(AND(D95=0,E95=0,F95=0),K95/G95,IF(AND(D95=0,E95=0),(K95/AVERAGE(F95:G95)),IF(D95=0,(K95/AVERAGE(E95:G95)),(K95/AVERAGE(D95:G95))))))</f>
        <v>-0.2</v>
      </c>
      <c r="M95" s="22">
        <f>INDEX(GR!$A$1:$F$520,MATCH($B95,GR!$A:$A,0),2)</f>
        <v>14</v>
      </c>
      <c r="N95" s="22">
        <f>INDEX(GR!$A$1:$F$520,MATCH($B95,GR!$A:$A,0),3)</f>
        <v>13</v>
      </c>
      <c r="O95" s="22">
        <f>INDEX(GR!$A$1:$F$520,MATCH($B95,GR!$A:$A,0),4)</f>
        <v>8</v>
      </c>
      <c r="P95" s="22">
        <f>INDEX(GR!$A$1:$F$520,MATCH($B95,GR!$A:$A,0),5)</f>
        <v>12</v>
      </c>
      <c r="Q95" s="22">
        <f>INDEX(GR!$A$1:$F$520,MATCH($B95,GR!$A:$A,0),6)</f>
        <v>11</v>
      </c>
      <c r="R95" s="27">
        <f t="shared" ref="R95:R128" si="311">COUNTIF(M95:Q95,"&lt;10")</f>
        <v>1</v>
      </c>
      <c r="S95" s="28">
        <f t="shared" ref="S95:S128" si="312">IF(AND(M95=0,N95=0,O95=0,P95=0),Q95,IF(AND(M95=0,N95=0,O95=0),AVERAGE(P95:Q95),IF(AND(N95=0,M95=0),AVERAGE(O95:Q95),IF(M95=0,AVERAGE(N95:Q95),AVERAGE(M95:Q95)))))</f>
        <v>11.6</v>
      </c>
      <c r="T95" s="28">
        <f t="shared" ref="T95:T128" si="313">IF(AND(M95=0,N95=0,O95=0,P95=0),"",IF(AND(M95=0,N95=0,O95=0),Q95-P95,IF(AND(M95=0,N95=0),(Q95-AVERAGE(O95:P95)),IF(M95=0,(Q95-AVERAGE(N95:P95)),(Q95-AVERAGE(M95:P95))))))</f>
        <v>-0.75</v>
      </c>
      <c r="U95" s="419">
        <f>IF(AND(M95=0,N95=0,O95=0,P95=0),"",IF(AND(M95=0,N95=0,O95=0),T95/P95,IF(AND(M95=0,N95=0),(T95/AVERAGE(O95:P95)),IF(M95=0,(T95/AVERAGE(N95:P95)),(T95/AVERAGE(M95:P95))))))</f>
        <v>-6.3829787234042548E-2</v>
      </c>
      <c r="V95" s="30">
        <f>INDEX(AE!$A$1:$K$501,MATCH($B95,AE!$A:$A,0),7)</f>
        <v>12</v>
      </c>
      <c r="W95" s="31">
        <f>INDEX(AE!$A$1:$K$501,MATCH($B95,AE!$A:$A,0),8)</f>
        <v>6</v>
      </c>
      <c r="X95" s="31">
        <f>INDEX(AE!$A$1:$K$501,MATCH($B95,AE!$A:$A,0),9)</f>
        <v>7</v>
      </c>
      <c r="Y95" s="31">
        <f>INDEX(AE!$A$1:$K$501,MATCH($B95,AE!$A:$A,0),10)</f>
        <v>9</v>
      </c>
      <c r="Z95" s="32">
        <f>INDEX(AE!$A$1:$K$501,MATCH($B95,AE!$A:$A,0),11)</f>
        <v>10</v>
      </c>
      <c r="AA95" s="62">
        <f t="shared" ref="AA95:AA128" si="314">COUNTIF(V95:Z95,"&lt;10")</f>
        <v>3</v>
      </c>
      <c r="AB95" s="28">
        <f t="shared" ref="AB95:AB128" si="315">IF(AND(V95=0,W95=0,X95=0,Y95=0),Z95,IF(AND(V95=0,W95=0,X95=0),AVERAGE(Y95:Z95),IF(AND(W95=0,V95=0),AVERAGE(X95:Z95),IF(V95=0,AVERAGE(W95:Z95),AVERAGE(V95:Z95)))))</f>
        <v>8.8000000000000007</v>
      </c>
      <c r="AC95" s="28">
        <f t="shared" ref="AC95:AC128" si="316">IF(AND(V95=0,W95=0,X95=0,Y95=0),"",IF(AND(V95=0,W95=0,X95=0),Z95-Y95,IF(AND(V95=0,W95=0),(Z95-AVERAGE(X95:Y95)),IF(V95=0,(Z95-AVERAGE(W95:Y95)),(Z95-AVERAGE(V95:Y95))))))</f>
        <v>1.5</v>
      </c>
      <c r="AD95" s="39">
        <f>IF(AND(V95=0,W95=0,X95=0,Y95=0),"",IF(AND(V95=0,W95=0,X95=0),AC95/Z95,IF(AND(V95=0,W95=0),(AC95/AVERAGE(X95:Y95)),IF(V95=0,(AC95/AVERAGE(W95:Y95)),(AC95/AVERAGE(V95:Y95))))))</f>
        <v>0.17647058823529413</v>
      </c>
      <c r="AE95" s="30">
        <f>INDEX(AE!$A$1:$K$501,MATCH($B95,AE!$A:$A,0),2)</f>
        <v>24</v>
      </c>
      <c r="AF95" s="31">
        <f>INDEX(AE!$A$1:$K$501,MATCH($B95,AE!$A:$A,0),3)</f>
        <v>19</v>
      </c>
      <c r="AG95" s="31">
        <f>INDEX(AE!$A$1:$K$501,MATCH($B95,AE!$A:$A,0),4)</f>
        <v>13</v>
      </c>
      <c r="AH95" s="31">
        <f>INDEX(AE!$A$1:$K$501,MATCH($B95,AE!$A:$A,0),5)</f>
        <v>15</v>
      </c>
      <c r="AI95" s="32">
        <f>INDEX(AE!$A$1:$K$501,MATCH($B95,AE!$A:$A,0),6)</f>
        <v>19</v>
      </c>
      <c r="AJ95" s="34">
        <f t="shared" ref="AJ95:AJ128" si="317">IF(AND(AE95=0,AF95=0,AG95=0,AH95=0),AI95,IF(AND(AE95=0,AF95=0,AG95=0),AVERAGE(AH95:AI95),IF(AND(AF95=0,AE95=0),AVERAGE(AG95:AI95),IF(AE95=0,AVERAGE(AF95:AI95),AVERAGE(AE95:AI95)))))</f>
        <v>18</v>
      </c>
      <c r="AK95" s="28">
        <f t="shared" ref="AK95:AK128" si="318">IF(AND(AE95=0,AF95=0,AG95=0,AH95=0),"",IF(AND(AE95=0,AF95=0,AG95=0),AI95-AH95,IF(AND(AE95=0,AF95=0),(AI95-AVERAGE(AG95:AH95)),IF(AE95=0,(AI95-AVERAGE(AF95:AH95)),(AI95-AVERAGE(AE95:AH95))))))</f>
        <v>1.25</v>
      </c>
      <c r="AL95" s="39">
        <f>IF(AND(AE95=0,AF95=0,AG95=0,AH95=0),"",IF(AND(AE95=0,AF95=0,AG95=0),AK95/AH95,IF(AND(AE95=0,AF95=0),(AK95/AVERAGE(AG95:AH95)),IF(AE95=0,(AK95/AVERAGE(AF95:AH95)),(AK95/AVERAGE(AE95:AH95))))))</f>
        <v>7.0422535211267609E-2</v>
      </c>
      <c r="AM95" s="35">
        <f t="shared" ref="AM95:AM128" si="319">IF(AJ95=0,"",AB95/AJ95)</f>
        <v>0.48888888888888893</v>
      </c>
      <c r="AN95" s="41">
        <f t="shared" ref="AN95:AN128" si="320">IF(AI95=0,"",Z95/AI95)</f>
        <v>0.52631578947368418</v>
      </c>
      <c r="AO95" s="42"/>
      <c r="AP95" s="42"/>
    </row>
    <row r="96" spans="1:42" s="6" customFormat="1">
      <c r="A96" s="180" t="s">
        <v>750</v>
      </c>
      <c r="B96" s="180" t="s">
        <v>127</v>
      </c>
      <c r="C96" s="8"/>
      <c r="D96" s="21">
        <f>INDEX(PR!$A$1:$F$505,MATCH($B96,PR!$A:$A,0),2)</f>
        <v>29</v>
      </c>
      <c r="E96" s="22">
        <f>INDEX(PR!$A$1:$F$505,MATCH($B96,PR!$A:$A,0),3)</f>
        <v>25</v>
      </c>
      <c r="F96" s="22">
        <f>INDEX(PR!$A$1:$F$505,MATCH($B96,PR!$A:$A,0),4)</f>
        <v>21</v>
      </c>
      <c r="G96" s="22">
        <f>INDEX(PR!$A$1:$F$505,MATCH($B96,PR!$A:$A,0),5)</f>
        <v>17</v>
      </c>
      <c r="H96" s="22">
        <f>INDEX(PR!$A$1:$F$505,MATCH($B96,PR!$A:$A,0),6)</f>
        <v>14</v>
      </c>
      <c r="I96" s="60">
        <f t="shared" si="307"/>
        <v>5</v>
      </c>
      <c r="J96" s="25">
        <f t="shared" si="308"/>
        <v>21.2</v>
      </c>
      <c r="K96" s="25">
        <f t="shared" si="309"/>
        <v>-9</v>
      </c>
      <c r="L96" s="26">
        <f t="shared" si="310"/>
        <v>-0.39130434782608697</v>
      </c>
      <c r="M96" s="21">
        <f>INDEX(GR!$A$1:$F$520,MATCH($B96,GR!$A:$A,0),2)</f>
        <v>4</v>
      </c>
      <c r="N96" s="22">
        <f>INDEX(GR!$A$1:$F$520,MATCH($B96,GR!$A:$A,0),3)</f>
        <v>7</v>
      </c>
      <c r="O96" s="22">
        <f>INDEX(GR!$A$1:$F$520,MATCH($B96,GR!$A:$A,0),4)</f>
        <v>4</v>
      </c>
      <c r="P96" s="22">
        <f>INDEX(GR!$A$1:$F$520,MATCH($B96,GR!$A:$A,0),5)</f>
        <v>5</v>
      </c>
      <c r="Q96" s="23">
        <f>INDEX(GR!$A$1:$F$520,MATCH($B96,GR!$A:$A,0),6)</f>
        <v>3</v>
      </c>
      <c r="R96" s="64">
        <f t="shared" si="311"/>
        <v>5</v>
      </c>
      <c r="S96" s="28">
        <f t="shared" si="312"/>
        <v>4.5999999999999996</v>
      </c>
      <c r="T96" s="28">
        <f t="shared" si="313"/>
        <v>-2</v>
      </c>
      <c r="U96" s="26">
        <f t="shared" ref="U96:U128" si="321">IF(AND(M96=0,N96=0,O96=0,P96=0),"",IF(AND(M96=0,N96=0,O96=0),T96/AVERAGE(Q96:R96),IF(AND(M96=0,N96=0),(T96/AVERAGE(O96:P96)),IF(M96=0,(T96/AVERAGE(N96:P96)),(T96/AVERAGE(M96:P96))))))</f>
        <v>-0.4</v>
      </c>
      <c r="V96" s="30">
        <f>INDEX(AE!$A$1:$K$501,MATCH($B96,AE!$A:$A,0),7)</f>
        <v>14</v>
      </c>
      <c r="W96" s="31">
        <f>INDEX(AE!$A$1:$K$501,MATCH($B96,AE!$A:$A,0),8)</f>
        <v>8</v>
      </c>
      <c r="X96" s="31">
        <f>INDEX(AE!$A$1:$K$501,MATCH($B96,AE!$A:$A,0),9)</f>
        <v>6</v>
      </c>
      <c r="Y96" s="31">
        <f>INDEX(AE!$A$1:$K$501,MATCH($B96,AE!$A:$A,0),10)</f>
        <v>3</v>
      </c>
      <c r="Z96" s="32">
        <f>INDEX(AE!$A$1:$K$501,MATCH($B96,AE!$A:$A,0),11)</f>
        <v>6</v>
      </c>
      <c r="AA96" s="429">
        <f t="shared" si="314"/>
        <v>4</v>
      </c>
      <c r="AB96" s="28">
        <f t="shared" si="315"/>
        <v>7.4</v>
      </c>
      <c r="AC96" s="28">
        <f t="shared" si="316"/>
        <v>-1.75</v>
      </c>
      <c r="AD96" s="410">
        <f t="shared" ref="AD96:AD128" si="322">IF(AND(V96=0,W96=0,X96=0,Y96=0),"",IF(AND(V96=0,W96=0,X96=0),AC96/Z96,IF(AND(V96=0,W96=0),(AC96/AVERAGE(X96:Y96)),IF(V96=0,(AC96/AVERAGE(W96:Y96)),(AC96/AVERAGE(V96:Y96))))))</f>
        <v>-0.22580645161290322</v>
      </c>
      <c r="AE96" s="30">
        <f>INDEX(AE!$A$1:$K$501,MATCH($B96,AE!$A:$A,0),2)</f>
        <v>26</v>
      </c>
      <c r="AF96" s="31">
        <f>INDEX(AE!$A$1:$K$501,MATCH($B96,AE!$A:$A,0),3)</f>
        <v>14</v>
      </c>
      <c r="AG96" s="31">
        <f>INDEX(AE!$A$1:$K$501,MATCH($B96,AE!$A:$A,0),4)</f>
        <v>11</v>
      </c>
      <c r="AH96" s="31">
        <f>INDEX(AE!$A$1:$K$501,MATCH($B96,AE!$A:$A,0),5)</f>
        <v>10</v>
      </c>
      <c r="AI96" s="32">
        <f>INDEX(AE!$A$1:$K$501,MATCH($B96,AE!$A:$A,0),6)</f>
        <v>15</v>
      </c>
      <c r="AJ96" s="34">
        <f t="shared" si="317"/>
        <v>15.2</v>
      </c>
      <c r="AK96" s="28">
        <f t="shared" si="318"/>
        <v>-0.25</v>
      </c>
      <c r="AL96" s="26">
        <f t="shared" ref="AL96:AL128" si="323">IF(AND(AE96=0,AF96=0,AG96=0,AH96=0),"",IF(AND(AE96=0,AF96=0,AG96=0),AK96/AH96,IF(AND(AE96=0,AF96=0),(AK96/AVERAGE(AG96:AH96)),IF(AE96=0,(AK96/AVERAGE(AF96:AH96)),(AK96/AVERAGE(AE96:AH96))))))</f>
        <v>-1.6393442622950821E-2</v>
      </c>
      <c r="AM96" s="35">
        <f t="shared" si="319"/>
        <v>0.48684210526315796</v>
      </c>
      <c r="AN96" s="41">
        <f t="shared" si="320"/>
        <v>0.4</v>
      </c>
      <c r="AO96" s="42"/>
      <c r="AP96" s="42"/>
    </row>
    <row r="97" spans="1:42" s="69" customFormat="1">
      <c r="A97" s="181" t="s">
        <v>128</v>
      </c>
      <c r="B97" s="181" t="s">
        <v>129</v>
      </c>
      <c r="C97" s="117"/>
      <c r="D97" s="72">
        <f>D95+D96+D94</f>
        <v>84</v>
      </c>
      <c r="E97" s="73">
        <f t="shared" ref="E97:H97" si="324">E95+E96+E94</f>
        <v>66</v>
      </c>
      <c r="F97" s="73">
        <f t="shared" si="324"/>
        <v>58</v>
      </c>
      <c r="G97" s="73">
        <f t="shared" si="324"/>
        <v>54</v>
      </c>
      <c r="H97" s="74">
        <f t="shared" si="324"/>
        <v>64</v>
      </c>
      <c r="I97" s="75">
        <f t="shared" si="307"/>
        <v>0</v>
      </c>
      <c r="J97" s="76">
        <f t="shared" si="308"/>
        <v>65.2</v>
      </c>
      <c r="K97" s="76">
        <f t="shared" si="309"/>
        <v>-1.5</v>
      </c>
      <c r="L97" s="77">
        <f t="shared" si="310"/>
        <v>-2.2900763358778626E-2</v>
      </c>
      <c r="M97" s="72">
        <f>M95+M96+M94</f>
        <v>18</v>
      </c>
      <c r="N97" s="73">
        <f t="shared" ref="N97:Q97" si="325">N95+N96+N94</f>
        <v>20</v>
      </c>
      <c r="O97" s="73">
        <f t="shared" si="325"/>
        <v>12</v>
      </c>
      <c r="P97" s="73">
        <f t="shared" si="325"/>
        <v>17</v>
      </c>
      <c r="Q97" s="74">
        <f t="shared" si="325"/>
        <v>14</v>
      </c>
      <c r="R97" s="78">
        <f t="shared" si="311"/>
        <v>0</v>
      </c>
      <c r="S97" s="79">
        <f t="shared" si="312"/>
        <v>16.2</v>
      </c>
      <c r="T97" s="79">
        <f t="shared" si="313"/>
        <v>-2.75</v>
      </c>
      <c r="U97" s="77">
        <f t="shared" si="321"/>
        <v>-0.16417910447761194</v>
      </c>
      <c r="V97" s="120">
        <f>SUM(V94:V96)</f>
        <v>26</v>
      </c>
      <c r="W97" s="81">
        <f t="shared" ref="W97:Z97" si="326">SUM(W94:W96)</f>
        <v>14</v>
      </c>
      <c r="X97" s="81">
        <f t="shared" si="326"/>
        <v>13</v>
      </c>
      <c r="Y97" s="81">
        <f t="shared" si="326"/>
        <v>12</v>
      </c>
      <c r="Z97" s="81">
        <f t="shared" si="326"/>
        <v>25</v>
      </c>
      <c r="AA97" s="81">
        <f t="shared" si="314"/>
        <v>0</v>
      </c>
      <c r="AB97" s="79">
        <f t="shared" si="315"/>
        <v>18</v>
      </c>
      <c r="AC97" s="79">
        <f t="shared" si="316"/>
        <v>8.75</v>
      </c>
      <c r="AD97" s="141">
        <f t="shared" si="322"/>
        <v>0.53846153846153844</v>
      </c>
      <c r="AE97" s="120">
        <f>SUM(AE94:AE96)</f>
        <v>50</v>
      </c>
      <c r="AF97" s="81">
        <f t="shared" ref="AF97:AI97" si="327">SUM(AF94:AF96)</f>
        <v>33</v>
      </c>
      <c r="AG97" s="81">
        <f t="shared" si="327"/>
        <v>24</v>
      </c>
      <c r="AH97" s="81">
        <f t="shared" si="327"/>
        <v>25</v>
      </c>
      <c r="AI97" s="121">
        <f t="shared" si="327"/>
        <v>59</v>
      </c>
      <c r="AJ97" s="83">
        <f t="shared" si="317"/>
        <v>38.200000000000003</v>
      </c>
      <c r="AK97" s="79">
        <f t="shared" si="318"/>
        <v>26</v>
      </c>
      <c r="AL97" s="141">
        <f t="shared" si="323"/>
        <v>0.78787878787878785</v>
      </c>
      <c r="AM97" s="84">
        <f t="shared" si="319"/>
        <v>0.47120418848167533</v>
      </c>
      <c r="AN97" s="85">
        <f t="shared" si="320"/>
        <v>0.42372881355932202</v>
      </c>
      <c r="AO97" s="86">
        <v>1.68</v>
      </c>
      <c r="AP97" s="68">
        <v>2.63</v>
      </c>
    </row>
    <row r="98" spans="1:42" s="69" customFormat="1">
      <c r="A98" s="181"/>
      <c r="B98" s="181"/>
      <c r="C98" s="117"/>
      <c r="D98" s="72"/>
      <c r="E98" s="73"/>
      <c r="F98" s="73"/>
      <c r="G98" s="73"/>
      <c r="H98" s="73"/>
      <c r="I98" s="75"/>
      <c r="J98" s="76"/>
      <c r="K98" s="76"/>
      <c r="L98" s="39"/>
      <c r="M98" s="72"/>
      <c r="N98" s="73"/>
      <c r="O98" s="73"/>
      <c r="P98" s="73"/>
      <c r="Q98" s="74"/>
      <c r="R98" s="78"/>
      <c r="S98" s="79"/>
      <c r="T98" s="79"/>
      <c r="U98" s="141"/>
      <c r="V98" s="120"/>
      <c r="W98" s="81"/>
      <c r="X98" s="81"/>
      <c r="Y98" s="81"/>
      <c r="Z98" s="121"/>
      <c r="AA98" s="81"/>
      <c r="AB98" s="79"/>
      <c r="AC98" s="79"/>
      <c r="AD98" s="39" t="str">
        <f t="shared" si="322"/>
        <v/>
      </c>
      <c r="AE98" s="120"/>
      <c r="AF98" s="81"/>
      <c r="AG98" s="81"/>
      <c r="AH98" s="81"/>
      <c r="AI98" s="121"/>
      <c r="AJ98" s="83"/>
      <c r="AK98" s="79"/>
      <c r="AL98" s="39" t="str">
        <f t="shared" si="323"/>
        <v/>
      </c>
      <c r="AM98" s="84"/>
      <c r="AN98" s="85"/>
      <c r="AO98" s="119"/>
      <c r="AP98" s="119"/>
    </row>
    <row r="99" spans="1:42" s="6" customFormat="1">
      <c r="A99" s="180" t="s">
        <v>130</v>
      </c>
      <c r="B99" s="180" t="s">
        <v>131</v>
      </c>
      <c r="C99" s="8"/>
      <c r="D99" s="21">
        <f>INDEX(PR!$A$1:$F$505,MATCH($B99,PR!$A:$A,0),2)</f>
        <v>51</v>
      </c>
      <c r="E99" s="22">
        <f>INDEX(PR!$A$1:$F$505,MATCH($B99,PR!$A:$A,0),3)</f>
        <v>47</v>
      </c>
      <c r="F99" s="22">
        <f>INDEX(PR!$A$1:$F$505,MATCH($B99,PR!$A:$A,0),4)</f>
        <v>36</v>
      </c>
      <c r="G99" s="22">
        <f>INDEX(PR!$A$1:$F$505,MATCH($B99,PR!$A:$A,0),5)</f>
        <v>32</v>
      </c>
      <c r="H99" s="22">
        <f>INDEX(PR!$A$1:$F$505,MATCH($B99,PR!$A:$A,0),6)</f>
        <v>29</v>
      </c>
      <c r="I99" s="98">
        <f t="shared" si="307"/>
        <v>3</v>
      </c>
      <c r="J99" s="25">
        <f t="shared" si="308"/>
        <v>39</v>
      </c>
      <c r="K99" s="25">
        <f t="shared" si="309"/>
        <v>-12.5</v>
      </c>
      <c r="L99" s="26">
        <f t="shared" si="310"/>
        <v>-0.30120481927710846</v>
      </c>
      <c r="M99" s="21">
        <f>INDEX(GR!$A$1:$F$520,MATCH($B99,GR!$A:$A,0),2)</f>
        <v>8</v>
      </c>
      <c r="N99" s="22">
        <f>INDEX(GR!$A$1:$F$520,MATCH($B99,GR!$A:$A,0),3)</f>
        <v>5</v>
      </c>
      <c r="O99" s="22">
        <f>INDEX(GR!$A$1:$F$520,MATCH($B99,GR!$A:$A,0),4)</f>
        <v>11</v>
      </c>
      <c r="P99" s="22">
        <f>INDEX(GR!$A$1:$F$520,MATCH($B99,GR!$A:$A,0),5)</f>
        <v>9</v>
      </c>
      <c r="Q99" s="23">
        <f>INDEX(GR!$A$1:$F$520,MATCH($B99,GR!$A:$A,0),6)</f>
        <v>5</v>
      </c>
      <c r="R99" s="64">
        <f t="shared" si="311"/>
        <v>4</v>
      </c>
      <c r="S99" s="28">
        <f t="shared" si="312"/>
        <v>7.6</v>
      </c>
      <c r="T99" s="28">
        <f t="shared" si="313"/>
        <v>-3.25</v>
      </c>
      <c r="U99" s="413">
        <f t="shared" si="321"/>
        <v>-0.39393939393939392</v>
      </c>
      <c r="V99" s="30">
        <f>INDEX(AE!$A$1:$K$501,MATCH($B99,AE!$A:$A,0),7)</f>
        <v>13</v>
      </c>
      <c r="W99" s="31">
        <f>INDEX(AE!$A$1:$K$501,MATCH($B99,AE!$A:$A,0),8)</f>
        <v>6</v>
      </c>
      <c r="X99" s="31">
        <f>INDEX(AE!$A$1:$K$501,MATCH($B99,AE!$A:$A,0),9)</f>
        <v>6</v>
      </c>
      <c r="Y99" s="31">
        <f>INDEX(AE!$A$1:$K$501,MATCH($B99,AE!$A:$A,0),10)</f>
        <v>8</v>
      </c>
      <c r="Z99" s="32">
        <f>INDEX(AE!$A$1:$K$501,MATCH($B99,AE!$A:$A,0),11)</f>
        <v>9</v>
      </c>
      <c r="AA99" s="422">
        <f t="shared" si="314"/>
        <v>4</v>
      </c>
      <c r="AB99" s="28">
        <f t="shared" si="315"/>
        <v>8.4</v>
      </c>
      <c r="AC99" s="28">
        <f t="shared" si="316"/>
        <v>0.75</v>
      </c>
      <c r="AD99" s="39">
        <f t="shared" si="322"/>
        <v>9.0909090909090912E-2</v>
      </c>
      <c r="AE99" s="30">
        <f>INDEX(AE!$A$1:$K$501,MATCH($B99,AE!$A:$A,0),2)</f>
        <v>26</v>
      </c>
      <c r="AF99" s="31">
        <f>INDEX(AE!$A$1:$K$501,MATCH($B99,AE!$A:$A,0),3)</f>
        <v>17</v>
      </c>
      <c r="AG99" s="31">
        <f>INDEX(AE!$A$1:$K$501,MATCH($B99,AE!$A:$A,0),4)</f>
        <v>15</v>
      </c>
      <c r="AH99" s="31">
        <f>INDEX(AE!$A$1:$K$501,MATCH($B99,AE!$A:$A,0),5)</f>
        <v>15</v>
      </c>
      <c r="AI99" s="32">
        <f>INDEX(AE!$A$1:$K$501,MATCH($B99,AE!$A:$A,0),6)</f>
        <v>19</v>
      </c>
      <c r="AJ99" s="34">
        <f t="shared" si="317"/>
        <v>18.399999999999999</v>
      </c>
      <c r="AK99" s="28">
        <f t="shared" si="318"/>
        <v>0.75</v>
      </c>
      <c r="AL99" s="39">
        <f t="shared" si="323"/>
        <v>4.1095890410958902E-2</v>
      </c>
      <c r="AM99" s="35">
        <f t="shared" si="319"/>
        <v>0.45652173913043481</v>
      </c>
      <c r="AN99" s="41">
        <f t="shared" si="320"/>
        <v>0.47368421052631576</v>
      </c>
      <c r="AO99" s="42"/>
      <c r="AP99" s="42"/>
    </row>
    <row r="100" spans="1:42" s="6" customFormat="1">
      <c r="A100" s="180" t="s">
        <v>132</v>
      </c>
      <c r="B100" s="180" t="s">
        <v>133</v>
      </c>
      <c r="C100" s="8"/>
      <c r="D100" s="21">
        <f>INDEX(PR!$A$1:$F$505,MATCH($B100,PR!$A:$A,0),2)</f>
        <v>18</v>
      </c>
      <c r="E100" s="22">
        <f>INDEX(PR!$A$1:$F$505,MATCH($B100,PR!$A:$A,0),3)</f>
        <v>20</v>
      </c>
      <c r="F100" s="22">
        <f>INDEX(PR!$A$1:$F$505,MATCH($B100,PR!$A:$A,0),4)</f>
        <v>15</v>
      </c>
      <c r="G100" s="22">
        <f>INDEX(PR!$A$1:$F$505,MATCH($B100,PR!$A:$A,0),5)</f>
        <v>11</v>
      </c>
      <c r="H100" s="22">
        <f>INDEX(PR!$A$1:$F$505,MATCH($B100,PR!$A:$A,0),6)</f>
        <v>11</v>
      </c>
      <c r="I100" s="60">
        <f t="shared" si="307"/>
        <v>5</v>
      </c>
      <c r="J100" s="25">
        <f t="shared" si="308"/>
        <v>15</v>
      </c>
      <c r="K100" s="25">
        <f t="shared" si="309"/>
        <v>-5</v>
      </c>
      <c r="L100" s="26">
        <f t="shared" si="310"/>
        <v>-0.3125</v>
      </c>
      <c r="M100" s="21">
        <f>INDEX(GR!$A$1:$F$520,MATCH($B100,GR!$A:$A,0),2)</f>
        <v>0</v>
      </c>
      <c r="N100" s="22">
        <f>INDEX(GR!$A$1:$F$520,MATCH($B100,GR!$A:$A,0),3)</f>
        <v>2</v>
      </c>
      <c r="O100" s="22">
        <f>INDEX(GR!$A$1:$F$520,MATCH($B100,GR!$A:$A,0),4)</f>
        <v>3</v>
      </c>
      <c r="P100" s="22">
        <f>INDEX(GR!$A$1:$F$520,MATCH($B100,GR!$A:$A,0),5)</f>
        <v>4</v>
      </c>
      <c r="Q100" s="23">
        <f>INDEX(GR!$A$1:$F$520,MATCH($B100,GR!$A:$A,0),6)</f>
        <v>4</v>
      </c>
      <c r="R100" s="64">
        <f t="shared" si="311"/>
        <v>5</v>
      </c>
      <c r="S100" s="28">
        <f t="shared" si="312"/>
        <v>3.25</v>
      </c>
      <c r="T100" s="28">
        <f t="shared" si="313"/>
        <v>1</v>
      </c>
      <c r="U100" s="39">
        <f t="shared" si="321"/>
        <v>0.33333333333333331</v>
      </c>
      <c r="V100" s="30">
        <f>INDEX(AE!$A$1:$K$501,MATCH($B100,AE!$A:$A,0),7)</f>
        <v>6</v>
      </c>
      <c r="W100" s="31">
        <f>INDEX(AE!$A$1:$K$501,MATCH($B100,AE!$A:$A,0),8)</f>
        <v>4</v>
      </c>
      <c r="X100" s="31">
        <f>INDEX(AE!$A$1:$K$501,MATCH($B100,AE!$A:$A,0),9)</f>
        <v>1</v>
      </c>
      <c r="Y100" s="31">
        <f>INDEX(AE!$A$1:$K$501,MATCH($B100,AE!$A:$A,0),10)</f>
        <v>2</v>
      </c>
      <c r="Z100" s="32">
        <f>INDEX(AE!$A$1:$K$501,MATCH($B100,AE!$A:$A,0),11)</f>
        <v>3</v>
      </c>
      <c r="AA100" s="65">
        <f t="shared" si="314"/>
        <v>5</v>
      </c>
      <c r="AB100" s="28">
        <f t="shared" si="315"/>
        <v>3.2</v>
      </c>
      <c r="AC100" s="28">
        <f t="shared" si="316"/>
        <v>-0.25</v>
      </c>
      <c r="AD100" s="26">
        <f t="shared" si="322"/>
        <v>-7.6923076923076927E-2</v>
      </c>
      <c r="AE100" s="30">
        <f>INDEX(AE!$A$1:$K$501,MATCH($B100,AE!$A:$A,0),2)</f>
        <v>12</v>
      </c>
      <c r="AF100" s="31">
        <f>INDEX(AE!$A$1:$K$501,MATCH($B100,AE!$A:$A,0),3)</f>
        <v>7</v>
      </c>
      <c r="AG100" s="31">
        <f>INDEX(AE!$A$1:$K$501,MATCH($B100,AE!$A:$A,0),4)</f>
        <v>3</v>
      </c>
      <c r="AH100" s="31">
        <f>INDEX(AE!$A$1:$K$501,MATCH($B100,AE!$A:$A,0),5)</f>
        <v>3</v>
      </c>
      <c r="AI100" s="32">
        <f>INDEX(AE!$A$1:$K$501,MATCH($B100,AE!$A:$A,0),6)</f>
        <v>7</v>
      </c>
      <c r="AJ100" s="34">
        <f t="shared" si="317"/>
        <v>6.4</v>
      </c>
      <c r="AK100" s="28">
        <f t="shared" si="318"/>
        <v>0.75</v>
      </c>
      <c r="AL100" s="39">
        <f t="shared" si="323"/>
        <v>0.12</v>
      </c>
      <c r="AM100" s="35">
        <f t="shared" si="319"/>
        <v>0.5</v>
      </c>
      <c r="AN100" s="41">
        <f t="shared" si="320"/>
        <v>0.42857142857142855</v>
      </c>
      <c r="AO100" s="42"/>
      <c r="AP100" s="42"/>
    </row>
    <row r="101" spans="1:42" s="6" customFormat="1">
      <c r="A101" s="180" t="s">
        <v>134</v>
      </c>
      <c r="B101" s="180" t="s">
        <v>135</v>
      </c>
      <c r="C101" s="8"/>
      <c r="D101" s="21">
        <f>INDEX(PR!$A$1:$F$505,MATCH($B101,PR!$A:$A,0),2)</f>
        <v>9</v>
      </c>
      <c r="E101" s="22">
        <f>INDEX(PR!$A$1:$F$505,MATCH($B101,PR!$A:$A,0),3)</f>
        <v>8</v>
      </c>
      <c r="F101" s="22">
        <f>INDEX(PR!$A$1:$F$505,MATCH($B101,PR!$A:$A,0),4)</f>
        <v>9</v>
      </c>
      <c r="G101" s="22">
        <f>INDEX(PR!$A$1:$F$505,MATCH($B101,PR!$A:$A,0),5)</f>
        <v>10</v>
      </c>
      <c r="H101" s="22">
        <f>INDEX(PR!$A$1:$F$505,MATCH($B101,PR!$A:$A,0),6)</f>
        <v>10</v>
      </c>
      <c r="I101" s="60">
        <f t="shared" si="307"/>
        <v>5</v>
      </c>
      <c r="J101" s="25">
        <f t="shared" si="308"/>
        <v>9.1999999999999993</v>
      </c>
      <c r="K101" s="25">
        <f t="shared" si="309"/>
        <v>1</v>
      </c>
      <c r="L101" s="39">
        <f t="shared" si="310"/>
        <v>0.1111111111111111</v>
      </c>
      <c r="M101" s="21">
        <f>INDEX(GR!$A$1:$F$520,MATCH($B101,GR!$A:$A,0),2)</f>
        <v>2</v>
      </c>
      <c r="N101" s="22">
        <f>INDEX(GR!$A$1:$F$520,MATCH($B101,GR!$A:$A,0),3)</f>
        <v>3</v>
      </c>
      <c r="O101" s="22">
        <f>INDEX(GR!$A$1:$F$520,MATCH($B101,GR!$A:$A,0),4)</f>
        <v>2</v>
      </c>
      <c r="P101" s="22">
        <f>INDEX(GR!$A$1:$F$520,MATCH($B101,GR!$A:$A,0),5)</f>
        <v>1</v>
      </c>
      <c r="Q101" s="23">
        <f>INDEX(GR!$A$1:$F$520,MATCH($B101,GR!$A:$A,0),6)</f>
        <v>3</v>
      </c>
      <c r="R101" s="64">
        <f t="shared" si="311"/>
        <v>5</v>
      </c>
      <c r="S101" s="28">
        <f t="shared" si="312"/>
        <v>2.2000000000000002</v>
      </c>
      <c r="T101" s="28">
        <f t="shared" si="313"/>
        <v>1</v>
      </c>
      <c r="U101" s="39">
        <f t="shared" si="321"/>
        <v>0.5</v>
      </c>
      <c r="V101" s="30">
        <f>INDEX(AE!$A$1:$K$501,MATCH($B101,AE!$A:$A,0),7)</f>
        <v>2</v>
      </c>
      <c r="W101" s="31">
        <f>INDEX(AE!$A$1:$K$501,MATCH($B101,AE!$A:$A,0),8)</f>
        <v>2</v>
      </c>
      <c r="X101" s="31">
        <f>INDEX(AE!$A$1:$K$501,MATCH($B101,AE!$A:$A,0),9)</f>
        <v>2</v>
      </c>
      <c r="Y101" s="31">
        <f>INDEX(AE!$A$1:$K$501,MATCH($B101,AE!$A:$A,0),10)</f>
        <v>4</v>
      </c>
      <c r="Z101" s="32">
        <f>INDEX(AE!$A$1:$K$501,MATCH($B101,AE!$A:$A,0),11)</f>
        <v>2</v>
      </c>
      <c r="AA101" s="65">
        <f t="shared" si="314"/>
        <v>5</v>
      </c>
      <c r="AB101" s="28">
        <f t="shared" si="315"/>
        <v>2.4</v>
      </c>
      <c r="AC101" s="28">
        <f t="shared" si="316"/>
        <v>-0.5</v>
      </c>
      <c r="AD101" s="413">
        <f t="shared" si="322"/>
        <v>-0.2</v>
      </c>
      <c r="AE101" s="30">
        <f>INDEX(AE!$A$1:$K$501,MATCH($B101,AE!$A:$A,0),2)</f>
        <v>4</v>
      </c>
      <c r="AF101" s="31">
        <f>INDEX(AE!$A$1:$K$501,MATCH($B101,AE!$A:$A,0),3)</f>
        <v>6</v>
      </c>
      <c r="AG101" s="31">
        <f>INDEX(AE!$A$1:$K$501,MATCH($B101,AE!$A:$A,0),4)</f>
        <v>5</v>
      </c>
      <c r="AH101" s="31">
        <f>INDEX(AE!$A$1:$K$501,MATCH($B101,AE!$A:$A,0),5)</f>
        <v>4</v>
      </c>
      <c r="AI101" s="32">
        <f>INDEX(AE!$A$1:$K$501,MATCH($B101,AE!$A:$A,0),6)</f>
        <v>2</v>
      </c>
      <c r="AJ101" s="34">
        <f t="shared" si="317"/>
        <v>4.2</v>
      </c>
      <c r="AK101" s="28">
        <f t="shared" si="318"/>
        <v>-2.75</v>
      </c>
      <c r="AL101" s="427">
        <f t="shared" si="323"/>
        <v>-0.57894736842105265</v>
      </c>
      <c r="AM101" s="35">
        <f t="shared" si="319"/>
        <v>0.5714285714285714</v>
      </c>
      <c r="AN101" s="41">
        <f t="shared" si="320"/>
        <v>1</v>
      </c>
      <c r="AO101" s="42"/>
      <c r="AP101" s="42"/>
    </row>
    <row r="102" spans="1:42" s="69" customFormat="1">
      <c r="A102" s="181" t="s">
        <v>136</v>
      </c>
      <c r="B102" s="181"/>
      <c r="C102" s="117"/>
      <c r="D102" s="72">
        <f>SUM(D99:D101)</f>
        <v>78</v>
      </c>
      <c r="E102" s="73">
        <f t="shared" ref="E102:H102" si="328">SUM(E99:E101)</f>
        <v>75</v>
      </c>
      <c r="F102" s="73">
        <f t="shared" si="328"/>
        <v>60</v>
      </c>
      <c r="G102" s="73">
        <f t="shared" si="328"/>
        <v>53</v>
      </c>
      <c r="H102" s="73">
        <f t="shared" si="328"/>
        <v>50</v>
      </c>
      <c r="I102" s="75">
        <f t="shared" si="307"/>
        <v>0</v>
      </c>
      <c r="J102" s="76">
        <f t="shared" si="308"/>
        <v>63.2</v>
      </c>
      <c r="K102" s="76">
        <f t="shared" si="309"/>
        <v>-16.5</v>
      </c>
      <c r="L102" s="77">
        <f t="shared" si="310"/>
        <v>-0.24812030075187969</v>
      </c>
      <c r="M102" s="72">
        <f>SUM(M99:M101)</f>
        <v>10</v>
      </c>
      <c r="N102" s="73">
        <f t="shared" ref="N102:Q102" si="329">SUM(N99:N101)</f>
        <v>10</v>
      </c>
      <c r="O102" s="73">
        <f t="shared" si="329"/>
        <v>16</v>
      </c>
      <c r="P102" s="73">
        <f t="shared" si="329"/>
        <v>14</v>
      </c>
      <c r="Q102" s="74">
        <f t="shared" si="329"/>
        <v>12</v>
      </c>
      <c r="R102" s="78">
        <f t="shared" si="311"/>
        <v>0</v>
      </c>
      <c r="S102" s="79">
        <f t="shared" si="312"/>
        <v>12.4</v>
      </c>
      <c r="T102" s="79">
        <f t="shared" si="313"/>
        <v>-0.5</v>
      </c>
      <c r="U102" s="420">
        <f t="shared" si="321"/>
        <v>-0.04</v>
      </c>
      <c r="V102" s="72">
        <f>SUM(V99:V101)</f>
        <v>21</v>
      </c>
      <c r="W102" s="73">
        <f t="shared" ref="W102:Z102" si="330">SUM(W99:W101)</f>
        <v>12</v>
      </c>
      <c r="X102" s="73">
        <f t="shared" si="330"/>
        <v>9</v>
      </c>
      <c r="Y102" s="73">
        <f t="shared" si="330"/>
        <v>14</v>
      </c>
      <c r="Z102" s="73">
        <f t="shared" si="330"/>
        <v>14</v>
      </c>
      <c r="AA102" s="81">
        <f t="shared" si="314"/>
        <v>1</v>
      </c>
      <c r="AB102" s="79">
        <f t="shared" si="315"/>
        <v>14</v>
      </c>
      <c r="AC102" s="79">
        <f t="shared" si="316"/>
        <v>0</v>
      </c>
      <c r="AD102" s="141">
        <f t="shared" si="322"/>
        <v>0</v>
      </c>
      <c r="AE102" s="72">
        <f>SUM(AE99:AE101)</f>
        <v>42</v>
      </c>
      <c r="AF102" s="73">
        <f t="shared" ref="AF102:AI102" si="331">SUM(AF99:AF101)</f>
        <v>30</v>
      </c>
      <c r="AG102" s="73">
        <f t="shared" si="331"/>
        <v>23</v>
      </c>
      <c r="AH102" s="73">
        <f t="shared" si="331"/>
        <v>22</v>
      </c>
      <c r="AI102" s="73">
        <f t="shared" si="331"/>
        <v>28</v>
      </c>
      <c r="AJ102" s="83">
        <f t="shared" si="317"/>
        <v>29</v>
      </c>
      <c r="AK102" s="79">
        <f t="shared" si="318"/>
        <v>-1.25</v>
      </c>
      <c r="AL102" s="77">
        <f t="shared" si="323"/>
        <v>-4.2735042735042736E-2</v>
      </c>
      <c r="AM102" s="84">
        <f t="shared" si="319"/>
        <v>0.48275862068965519</v>
      </c>
      <c r="AN102" s="85">
        <f t="shared" si="320"/>
        <v>0.5</v>
      </c>
      <c r="AO102" s="119"/>
      <c r="AP102" s="119"/>
    </row>
    <row r="103" spans="1:42" s="69" customFormat="1">
      <c r="A103" s="181"/>
      <c r="B103" s="181"/>
      <c r="C103" s="117"/>
      <c r="D103" s="72"/>
      <c r="E103" s="73"/>
      <c r="F103" s="73"/>
      <c r="G103" s="73"/>
      <c r="H103" s="73"/>
      <c r="I103" s="75"/>
      <c r="J103" s="76"/>
      <c r="K103" s="76"/>
      <c r="L103" s="39"/>
      <c r="M103" s="72"/>
      <c r="N103" s="73"/>
      <c r="O103" s="73"/>
      <c r="P103" s="73"/>
      <c r="Q103" s="74"/>
      <c r="R103" s="78"/>
      <c r="S103" s="79"/>
      <c r="T103" s="79"/>
      <c r="U103" s="141"/>
      <c r="V103" s="72"/>
      <c r="W103" s="73"/>
      <c r="X103" s="73"/>
      <c r="Y103" s="73"/>
      <c r="Z103" s="73"/>
      <c r="AA103" s="81"/>
      <c r="AB103" s="79"/>
      <c r="AC103" s="79"/>
      <c r="AD103" s="39" t="str">
        <f t="shared" si="322"/>
        <v/>
      </c>
      <c r="AE103" s="72"/>
      <c r="AF103" s="73"/>
      <c r="AG103" s="73"/>
      <c r="AH103" s="73"/>
      <c r="AI103" s="73"/>
      <c r="AJ103" s="83"/>
      <c r="AK103" s="79"/>
      <c r="AL103" s="39" t="str">
        <f t="shared" si="323"/>
        <v/>
      </c>
      <c r="AM103" s="84"/>
      <c r="AN103" s="85"/>
      <c r="AO103" s="119"/>
      <c r="AP103" s="119"/>
    </row>
    <row r="104" spans="1:42" s="6" customFormat="1">
      <c r="A104" s="180" t="s">
        <v>137</v>
      </c>
      <c r="B104" s="180" t="s">
        <v>138</v>
      </c>
      <c r="C104" s="8"/>
      <c r="D104" s="21">
        <f>INDEX(PR!$A$1:$F$505,MATCH($B104,PR!$A:$A,0),2)</f>
        <v>6</v>
      </c>
      <c r="E104" s="22">
        <f>INDEX(PR!$A$1:$F$505,MATCH($B104,PR!$A:$A,0),3)</f>
        <v>7</v>
      </c>
      <c r="F104" s="22">
        <f>INDEX(PR!$A$1:$F$505,MATCH($B104,PR!$A:$A,0),4)</f>
        <v>8</v>
      </c>
      <c r="G104" s="22">
        <f>INDEX(PR!$A$1:$F$505,MATCH($B104,PR!$A:$A,0),5)</f>
        <v>8</v>
      </c>
      <c r="H104" s="22">
        <f>INDEX(PR!$A$1:$F$505,MATCH($B104,PR!$A:$A,0),6)</f>
        <v>8</v>
      </c>
      <c r="I104" s="60">
        <f t="shared" si="307"/>
        <v>5</v>
      </c>
      <c r="J104" s="25">
        <f t="shared" si="308"/>
        <v>7.4</v>
      </c>
      <c r="K104" s="25">
        <f t="shared" si="309"/>
        <v>0.75</v>
      </c>
      <c r="L104" s="39">
        <f t="shared" si="310"/>
        <v>0.10344827586206896</v>
      </c>
      <c r="M104" s="21">
        <f>INDEX(GR!$A$1:$F$520,MATCH($B104,GR!$A:$A,0),2)</f>
        <v>1</v>
      </c>
      <c r="N104" s="22">
        <f>INDEX(GR!$A$1:$F$520,MATCH($B104,GR!$A:$A,0),3)</f>
        <v>2</v>
      </c>
      <c r="O104" s="22">
        <f>INDEX(GR!$A$1:$F$520,MATCH($B104,GR!$A:$A,0),4)</f>
        <v>2</v>
      </c>
      <c r="P104" s="22">
        <f>INDEX(GR!$A$1:$F$520,MATCH($B104,GR!$A:$A,0),5)</f>
        <v>3</v>
      </c>
      <c r="Q104" s="23">
        <f>INDEX(GR!$A$1:$F$520,MATCH($B104,GR!$A:$A,0),6)</f>
        <v>1</v>
      </c>
      <c r="R104" s="64">
        <f t="shared" si="311"/>
        <v>5</v>
      </c>
      <c r="S104" s="28">
        <f t="shared" si="312"/>
        <v>1.8</v>
      </c>
      <c r="T104" s="28">
        <f t="shared" si="313"/>
        <v>-1</v>
      </c>
      <c r="U104" s="411">
        <f t="shared" si="321"/>
        <v>-0.5</v>
      </c>
      <c r="V104" s="30">
        <f>INDEX(AE!$A$1:$K$501,MATCH($B104,AE!$A:$A,0),7)</f>
        <v>1</v>
      </c>
      <c r="W104" s="31">
        <f>INDEX(AE!$A$1:$K$501,MATCH($B104,AE!$A:$A,0),8)</f>
        <v>0</v>
      </c>
      <c r="X104" s="31">
        <f>INDEX(AE!$A$1:$K$501,MATCH($B104,AE!$A:$A,0),9)</f>
        <v>4</v>
      </c>
      <c r="Y104" s="31">
        <f>INDEX(AE!$A$1:$K$501,MATCH($B104,AE!$A:$A,0),10)</f>
        <v>4</v>
      </c>
      <c r="Z104" s="32">
        <f>INDEX(AE!$A$1:$K$501,MATCH($B104,AE!$A:$A,0),11)</f>
        <v>0</v>
      </c>
      <c r="AA104" s="65">
        <f t="shared" si="314"/>
        <v>5</v>
      </c>
      <c r="AB104" s="28">
        <f t="shared" si="315"/>
        <v>1.8</v>
      </c>
      <c r="AC104" s="28">
        <f t="shared" si="316"/>
        <v>-2.25</v>
      </c>
      <c r="AD104" s="411">
        <f t="shared" si="322"/>
        <v>-1</v>
      </c>
      <c r="AE104" s="30">
        <f>INDEX(AE!$A$1:$K$501,MATCH($B104,AE!$A:$A,0),2)</f>
        <v>14</v>
      </c>
      <c r="AF104" s="31">
        <f>INDEX(AE!$A$1:$K$501,MATCH($B104,AE!$A:$A,0),3)</f>
        <v>10</v>
      </c>
      <c r="AG104" s="31">
        <f>INDEX(AE!$A$1:$K$501,MATCH($B104,AE!$A:$A,0),4)</f>
        <v>9</v>
      </c>
      <c r="AH104" s="31">
        <f>INDEX(AE!$A$1:$K$501,MATCH($B104,AE!$A:$A,0),5)</f>
        <v>12</v>
      </c>
      <c r="AI104" s="32">
        <f>INDEX(AE!$A$1:$K$501,MATCH($B104,AE!$A:$A,0),6)</f>
        <v>4</v>
      </c>
      <c r="AJ104" s="34">
        <f t="shared" si="317"/>
        <v>9.8000000000000007</v>
      </c>
      <c r="AK104" s="28">
        <f t="shared" si="318"/>
        <v>-7.25</v>
      </c>
      <c r="AL104" s="411">
        <f t="shared" si="323"/>
        <v>-0.64444444444444449</v>
      </c>
      <c r="AM104" s="115">
        <f t="shared" si="319"/>
        <v>0.18367346938775508</v>
      </c>
      <c r="AN104" s="435">
        <f t="shared" si="320"/>
        <v>0</v>
      </c>
      <c r="AO104" s="42"/>
      <c r="AP104" s="42"/>
    </row>
    <row r="105" spans="1:42" s="6" customFormat="1">
      <c r="A105" s="180" t="s">
        <v>139</v>
      </c>
      <c r="B105" s="180" t="s">
        <v>140</v>
      </c>
      <c r="C105" s="8"/>
      <c r="D105" s="21">
        <f>INDEX(PR!$A$1:$F$505,MATCH($B105,PR!$A:$A,0),2)</f>
        <v>8</v>
      </c>
      <c r="E105" s="22">
        <f>INDEX(PR!$A$1:$F$505,MATCH($B105,PR!$A:$A,0),3)</f>
        <v>11</v>
      </c>
      <c r="F105" s="22">
        <f>INDEX(PR!$A$1:$F$505,MATCH($B105,PR!$A:$A,0),4)</f>
        <v>7</v>
      </c>
      <c r="G105" s="22">
        <f>INDEX(PR!$A$1:$F$505,MATCH($B105,PR!$A:$A,0),5)</f>
        <v>4</v>
      </c>
      <c r="H105" s="22">
        <f>INDEX(PR!$A$1:$F$505,MATCH($B105,PR!$A:$A,0),6)</f>
        <v>2</v>
      </c>
      <c r="I105" s="60">
        <f t="shared" si="307"/>
        <v>5</v>
      </c>
      <c r="J105" s="25">
        <f t="shared" si="308"/>
        <v>6.4</v>
      </c>
      <c r="K105" s="25">
        <f t="shared" si="309"/>
        <v>-5.5</v>
      </c>
      <c r="L105" s="427">
        <f t="shared" si="310"/>
        <v>-0.73333333333333328</v>
      </c>
      <c r="M105" s="21">
        <f>INDEX(GR!$A$1:$F$520,MATCH($B105,GR!$A:$A,0),2)</f>
        <v>1</v>
      </c>
      <c r="N105" s="22">
        <f>INDEX(GR!$A$1:$F$520,MATCH($B105,GR!$A:$A,0),3)</f>
        <v>0</v>
      </c>
      <c r="O105" s="22">
        <f>INDEX(GR!$A$1:$F$520,MATCH($B105,GR!$A:$A,0),4)</f>
        <v>1</v>
      </c>
      <c r="P105" s="22">
        <f>INDEX(GR!$A$1:$F$520,MATCH($B105,GR!$A:$A,0),5)</f>
        <v>4</v>
      </c>
      <c r="Q105" s="23">
        <f>INDEX(GR!$A$1:$F$520,MATCH($B105,GR!$A:$A,0),6)</f>
        <v>4</v>
      </c>
      <c r="R105" s="64">
        <f t="shared" si="311"/>
        <v>5</v>
      </c>
      <c r="S105" s="28">
        <f t="shared" si="312"/>
        <v>2</v>
      </c>
      <c r="T105" s="28">
        <f t="shared" si="313"/>
        <v>2.5</v>
      </c>
      <c r="U105" s="39">
        <f t="shared" si="321"/>
        <v>1.6666666666666667</v>
      </c>
      <c r="V105" s="30">
        <f>INDEX(AE!$A$1:$K$501,MATCH($B105,AE!$A:$A,0),7)</f>
        <v>3</v>
      </c>
      <c r="W105" s="31">
        <f>INDEX(AE!$A$1:$K$501,MATCH($B105,AE!$A:$A,0),8)</f>
        <v>2</v>
      </c>
      <c r="X105" s="31">
        <f>INDEX(AE!$A$1:$K$501,MATCH($B105,AE!$A:$A,0),9)</f>
        <v>0</v>
      </c>
      <c r="Y105" s="31">
        <f>INDEX(AE!$A$1:$K$501,MATCH($B105,AE!$A:$A,0),10)</f>
        <v>0</v>
      </c>
      <c r="Z105" s="32">
        <f>INDEX(AE!$A$1:$K$501,MATCH($B105,AE!$A:$A,0),11)</f>
        <v>1</v>
      </c>
      <c r="AA105" s="65">
        <f t="shared" si="314"/>
        <v>5</v>
      </c>
      <c r="AB105" s="28">
        <f t="shared" si="315"/>
        <v>1.2</v>
      </c>
      <c r="AC105" s="28">
        <f t="shared" si="316"/>
        <v>-0.25</v>
      </c>
      <c r="AD105" s="410">
        <f t="shared" si="322"/>
        <v>-0.2</v>
      </c>
      <c r="AE105" s="30">
        <f>INDEX(AE!$A$1:$K$501,MATCH($B105,AE!$A:$A,0),2)</f>
        <v>7</v>
      </c>
      <c r="AF105" s="31">
        <f>INDEX(AE!$A$1:$K$501,MATCH($B105,AE!$A:$A,0),3)</f>
        <v>5</v>
      </c>
      <c r="AG105" s="31">
        <f>INDEX(AE!$A$1:$K$501,MATCH($B105,AE!$A:$A,0),4)</f>
        <v>4</v>
      </c>
      <c r="AH105" s="31">
        <f>INDEX(AE!$A$1:$K$501,MATCH($B105,AE!$A:$A,0),5)</f>
        <v>2</v>
      </c>
      <c r="AI105" s="32">
        <f>INDEX(AE!$A$1:$K$501,MATCH($B105,AE!$A:$A,0),6)</f>
        <v>5</v>
      </c>
      <c r="AJ105" s="34">
        <f t="shared" si="317"/>
        <v>4.5999999999999996</v>
      </c>
      <c r="AK105" s="28">
        <f t="shared" si="318"/>
        <v>0.5</v>
      </c>
      <c r="AL105" s="39">
        <f t="shared" si="323"/>
        <v>0.1111111111111111</v>
      </c>
      <c r="AM105" s="35">
        <f t="shared" si="319"/>
        <v>0.2608695652173913</v>
      </c>
      <c r="AN105" s="437">
        <f t="shared" si="320"/>
        <v>0.2</v>
      </c>
      <c r="AO105" s="42"/>
      <c r="AP105" s="42"/>
    </row>
    <row r="106" spans="1:42" s="6" customFormat="1">
      <c r="A106" s="180" t="s">
        <v>141</v>
      </c>
      <c r="B106" s="180" t="s">
        <v>142</v>
      </c>
      <c r="C106" s="8"/>
      <c r="D106" s="21">
        <f>INDEX(PR!$A$1:$F$505,MATCH($B106,PR!$A:$A,0),2)</f>
        <v>3</v>
      </c>
      <c r="E106" s="22">
        <f>INDEX(PR!$A$1:$F$505,MATCH($B106,PR!$A:$A,0),3)</f>
        <v>3</v>
      </c>
      <c r="F106" s="22">
        <f>INDEX(PR!$A$1:$F$505,MATCH($B106,PR!$A:$A,0),4)</f>
        <v>2</v>
      </c>
      <c r="G106" s="22">
        <f>INDEX(PR!$A$1:$F$505,MATCH($B106,PR!$A:$A,0),5)</f>
        <v>2</v>
      </c>
      <c r="H106" s="22">
        <f>INDEX(PR!$A$1:$F$505,MATCH($B106,PR!$A:$A,0),6)</f>
        <v>4</v>
      </c>
      <c r="I106" s="60">
        <f t="shared" si="307"/>
        <v>5</v>
      </c>
      <c r="J106" s="25">
        <f t="shared" si="308"/>
        <v>2.8</v>
      </c>
      <c r="K106" s="25">
        <f t="shared" si="309"/>
        <v>1.5</v>
      </c>
      <c r="L106" s="39">
        <f t="shared" si="310"/>
        <v>0.6</v>
      </c>
      <c r="M106" s="21">
        <f>INDEX(GR!$A$1:$F$520,MATCH($B106,GR!$A:$A,0),2)</f>
        <v>0</v>
      </c>
      <c r="N106" s="22">
        <f>INDEX(GR!$A$1:$F$520,MATCH($B106,GR!$A:$A,0),3)</f>
        <v>1</v>
      </c>
      <c r="O106" s="22">
        <f>INDEX(GR!$A$1:$F$520,MATCH($B106,GR!$A:$A,0),4)</f>
        <v>1</v>
      </c>
      <c r="P106" s="22">
        <f>INDEX(GR!$A$1:$F$520,MATCH($B106,GR!$A:$A,0),5)</f>
        <v>0</v>
      </c>
      <c r="Q106" s="23">
        <f>INDEX(GR!$A$1:$F$520,MATCH($B106,GR!$A:$A,0),6)</f>
        <v>0</v>
      </c>
      <c r="R106" s="64">
        <f t="shared" si="311"/>
        <v>5</v>
      </c>
      <c r="S106" s="28">
        <f t="shared" si="312"/>
        <v>0.5</v>
      </c>
      <c r="T106" s="28">
        <f t="shared" si="313"/>
        <v>-0.66666666666666663</v>
      </c>
      <c r="U106" s="33">
        <f t="shared" si="321"/>
        <v>-1</v>
      </c>
      <c r="V106" s="30">
        <f>INDEX(AE!$A$1:$K$501,MATCH($B106,AE!$A:$A,0),7)</f>
        <v>1</v>
      </c>
      <c r="W106" s="31">
        <f>INDEX(AE!$A$1:$K$501,MATCH($B106,AE!$A:$A,0),8)</f>
        <v>2</v>
      </c>
      <c r="X106" s="31">
        <f>INDEX(AE!$A$1:$K$501,MATCH($B106,AE!$A:$A,0),9)</f>
        <v>0</v>
      </c>
      <c r="Y106" s="31">
        <f>INDEX(AE!$A$1:$K$501,MATCH($B106,AE!$A:$A,0),10)</f>
        <v>0</v>
      </c>
      <c r="Z106" s="32">
        <f>INDEX(AE!$A$1:$K$501,MATCH($B106,AE!$A:$A,0),11)</f>
        <v>2</v>
      </c>
      <c r="AA106" s="65">
        <f t="shared" si="314"/>
        <v>5</v>
      </c>
      <c r="AB106" s="28">
        <f t="shared" si="315"/>
        <v>1</v>
      </c>
      <c r="AC106" s="28">
        <f t="shared" si="316"/>
        <v>1.25</v>
      </c>
      <c r="AD106" s="39">
        <f t="shared" si="322"/>
        <v>1.6666666666666667</v>
      </c>
      <c r="AE106" s="30">
        <f>INDEX(AE!$A$1:$K$501,MATCH($B106,AE!$A:$A,0),2)</f>
        <v>4</v>
      </c>
      <c r="AF106" s="31">
        <f>INDEX(AE!$A$1:$K$501,MATCH($B106,AE!$A:$A,0),3)</f>
        <v>3</v>
      </c>
      <c r="AG106" s="31">
        <f>INDEX(AE!$A$1:$K$501,MATCH($B106,AE!$A:$A,0),4)</f>
        <v>0</v>
      </c>
      <c r="AH106" s="31">
        <f>INDEX(AE!$A$1:$K$501,MATCH($B106,AE!$A:$A,0),5)</f>
        <v>1</v>
      </c>
      <c r="AI106" s="32">
        <f>INDEX(AE!$A$1:$K$501,MATCH($B106,AE!$A:$A,0),6)</f>
        <v>4</v>
      </c>
      <c r="AJ106" s="34">
        <f t="shared" si="317"/>
        <v>2.4</v>
      </c>
      <c r="AK106" s="28">
        <f t="shared" si="318"/>
        <v>2</v>
      </c>
      <c r="AL106" s="39">
        <f t="shared" si="323"/>
        <v>1</v>
      </c>
      <c r="AM106" s="35">
        <f t="shared" si="319"/>
        <v>0.41666666666666669</v>
      </c>
      <c r="AN106" s="41">
        <f t="shared" si="320"/>
        <v>0.5</v>
      </c>
      <c r="AO106" s="42"/>
      <c r="AP106" s="42"/>
    </row>
    <row r="107" spans="1:42" s="6" customFormat="1">
      <c r="A107" s="334" t="s">
        <v>143</v>
      </c>
      <c r="B107" s="334" t="s">
        <v>144</v>
      </c>
      <c r="C107" s="299" t="s">
        <v>24</v>
      </c>
      <c r="D107" s="300">
        <f>INDEX(PR!$A$1:$F$505,MATCH($B107,PR!$A:$A,0),2)</f>
        <v>15</v>
      </c>
      <c r="E107" s="301">
        <f>INDEX(PR!$A$1:$F$505,MATCH($B107,PR!$A:$A,0),3)</f>
        <v>16</v>
      </c>
      <c r="F107" s="301">
        <f>INDEX(PR!$A$1:$F$505,MATCH($B107,PR!$A:$A,0),4)</f>
        <v>18</v>
      </c>
      <c r="G107" s="301">
        <f>INDEX(PR!$A$1:$F$505,MATCH($B107,PR!$A:$A,0),5)</f>
        <v>18</v>
      </c>
      <c r="H107" s="301">
        <f>INDEX(PR!$A$1:$F$505,MATCH($B107,PR!$A:$A,0),6)</f>
        <v>1</v>
      </c>
      <c r="I107" s="317">
        <f t="shared" si="307"/>
        <v>5</v>
      </c>
      <c r="J107" s="304">
        <f t="shared" si="308"/>
        <v>13.6</v>
      </c>
      <c r="K107" s="304">
        <f t="shared" si="309"/>
        <v>-15.75</v>
      </c>
      <c r="L107" s="316">
        <f t="shared" si="310"/>
        <v>-0.94029850746268662</v>
      </c>
      <c r="M107" s="300">
        <f>INDEX(GR!$A$1:$F$520,MATCH($B107,GR!$A:$A,0),2)</f>
        <v>5</v>
      </c>
      <c r="N107" s="301">
        <f>INDEX(GR!$A$1:$F$520,MATCH($B107,GR!$A:$A,0),3)</f>
        <v>2</v>
      </c>
      <c r="O107" s="301">
        <f>INDEX(GR!$A$1:$F$520,MATCH($B107,GR!$A:$A,0),4)</f>
        <v>4</v>
      </c>
      <c r="P107" s="301">
        <f>INDEX(GR!$A$1:$F$520,MATCH($B107,GR!$A:$A,0),5)</f>
        <v>2</v>
      </c>
      <c r="Q107" s="302">
        <f>INDEX(GR!$A$1:$F$520,MATCH($B107,GR!$A:$A,0),6)</f>
        <v>0</v>
      </c>
      <c r="R107" s="318">
        <f t="shared" si="311"/>
        <v>5</v>
      </c>
      <c r="S107" s="307">
        <f t="shared" si="312"/>
        <v>2.6</v>
      </c>
      <c r="T107" s="307">
        <f t="shared" si="313"/>
        <v>-3.25</v>
      </c>
      <c r="U107" s="305">
        <f t="shared" si="321"/>
        <v>-1</v>
      </c>
      <c r="V107" s="309">
        <f>INDEX(AE!$A$1:$K$501,MATCH($B107,AE!$A:$A,0),7)</f>
        <v>4</v>
      </c>
      <c r="W107" s="310">
        <f>INDEX(AE!$A$1:$K$501,MATCH($B107,AE!$A:$A,0),8)</f>
        <v>6</v>
      </c>
      <c r="X107" s="310">
        <f>INDEX(AE!$A$1:$K$501,MATCH($B107,AE!$A:$A,0),9)</f>
        <v>8</v>
      </c>
      <c r="Y107" s="310">
        <f>INDEX(AE!$A$1:$K$501,MATCH($B107,AE!$A:$A,0),10)</f>
        <v>4</v>
      </c>
      <c r="Z107" s="311">
        <f>INDEX(AE!$A$1:$K$501,MATCH($B107,AE!$A:$A,0),11)</f>
        <v>0</v>
      </c>
      <c r="AA107" s="312">
        <f t="shared" si="314"/>
        <v>5</v>
      </c>
      <c r="AB107" s="307">
        <f t="shared" si="315"/>
        <v>4.4000000000000004</v>
      </c>
      <c r="AC107" s="307">
        <f t="shared" si="316"/>
        <v>-5.5</v>
      </c>
      <c r="AD107" s="305">
        <f t="shared" si="322"/>
        <v>-1</v>
      </c>
      <c r="AE107" s="309">
        <f>INDEX(AE!$A$1:$K$501,MATCH($B107,AE!$A:$A,0),2)</f>
        <v>21</v>
      </c>
      <c r="AF107" s="310">
        <f>INDEX(AE!$A$1:$K$501,MATCH($B107,AE!$A:$A,0),3)</f>
        <v>17</v>
      </c>
      <c r="AG107" s="310">
        <f>INDEX(AE!$A$1:$K$501,MATCH($B107,AE!$A:$A,0),4)</f>
        <v>16</v>
      </c>
      <c r="AH107" s="310">
        <f>INDEX(AE!$A$1:$K$501,MATCH($B107,AE!$A:$A,0),5)</f>
        <v>19</v>
      </c>
      <c r="AI107" s="311">
        <f>INDEX(AE!$A$1:$K$501,MATCH($B107,AE!$A:$A,0),6)</f>
        <v>0</v>
      </c>
      <c r="AJ107" s="313">
        <f t="shared" si="317"/>
        <v>14.6</v>
      </c>
      <c r="AK107" s="307">
        <f t="shared" si="318"/>
        <v>-18.25</v>
      </c>
      <c r="AL107" s="316">
        <f t="shared" si="323"/>
        <v>-1</v>
      </c>
      <c r="AM107" s="314">
        <f t="shared" si="319"/>
        <v>0.30136986301369867</v>
      </c>
      <c r="AN107" s="315" t="str">
        <f t="shared" si="320"/>
        <v/>
      </c>
      <c r="AO107" s="42"/>
      <c r="AP107" s="42"/>
    </row>
    <row r="108" spans="1:42" s="6" customFormat="1">
      <c r="A108" s="332" t="s">
        <v>751</v>
      </c>
      <c r="B108" s="332" t="s">
        <v>693</v>
      </c>
      <c r="C108" s="280" t="s">
        <v>47</v>
      </c>
      <c r="D108" s="289">
        <f>INDEX(PR!$A$1:$F$505,MATCH($B108,PR!$A:$A,0),2)</f>
        <v>0</v>
      </c>
      <c r="E108" s="290">
        <f>INDEX(PR!$A$1:$F$505,MATCH($B108,PR!$A:$A,0),3)</f>
        <v>0</v>
      </c>
      <c r="F108" s="290">
        <f>INDEX(PR!$A$1:$F$505,MATCH($B108,PR!$A:$A,0),4)</f>
        <v>0</v>
      </c>
      <c r="G108" s="290">
        <f>INDEX(PR!$A$1:$F$505,MATCH($B108,PR!$A:$A,0),5)</f>
        <v>0</v>
      </c>
      <c r="H108" s="290">
        <f>INDEX(PR!$A$1:$F$505,MATCH($B108,PR!$A:$A,0),6)</f>
        <v>25</v>
      </c>
      <c r="I108" s="283">
        <f t="shared" ref="I108" si="332">COUNTIF(D108:H108,"&lt;40")</f>
        <v>5</v>
      </c>
      <c r="J108" s="291">
        <f t="shared" ref="J108" si="333">IF(AND(D108=0,E108=0,F108=0,G108=0),H108,IF(AND(D108=0,E108=0,F108=0),AVERAGE(G108:H108),IF(AND(E108=0,D108=0),AVERAGE(F108:H108),IF(D108=0,AVERAGE(E108:H108),AVERAGE(D108:H108)))))</f>
        <v>25</v>
      </c>
      <c r="K108" s="291" t="str">
        <f t="shared" ref="K108" si="334">IF(AND(D108=0,E108=0,F108=0,G108=0),"",IF(AND(D108=0,E108=0,F108=0),H108-G108,IF(AND(D108=0,E108=0),(H108-AVERAGE(F108:G108)),IF(D108=0,(H108-AVERAGE(E108:G108)),(H108-AVERAGE(D108:G108))))))</f>
        <v/>
      </c>
      <c r="L108" s="292" t="str">
        <f t="shared" ref="L108" si="335">IF(AND(D108=0,E108=0,F108=0,G108=0),"",IF(AND(D108=0,E108=0,F108=0),K108/G108,IF(AND(D108=0,E108=0),(K108/AVERAGE(F108:G108)),IF(D108=0,(K108/AVERAGE(E108:G108)),(K108/AVERAGE(D108:G108))))))</f>
        <v/>
      </c>
      <c r="M108" s="289">
        <f>INDEX(GR!$A$1:$F$520,MATCH($B108,GR!$A:$A,0),2)</f>
        <v>0</v>
      </c>
      <c r="N108" s="290">
        <f>INDEX(GR!$A$1:$F$520,MATCH($B108,GR!$A:$A,0),3)</f>
        <v>0</v>
      </c>
      <c r="O108" s="290">
        <f>INDEX(GR!$A$1:$F$520,MATCH($B108,GR!$A:$A,0),4)</f>
        <v>0</v>
      </c>
      <c r="P108" s="290">
        <f>INDEX(GR!$A$1:$F$520,MATCH($B108,GR!$A:$A,0),5)</f>
        <v>0</v>
      </c>
      <c r="Q108" s="333">
        <f>INDEX(GR!$A$1:$F$520,MATCH($B108,GR!$A:$A,0),6)</f>
        <v>4</v>
      </c>
      <c r="R108" s="286">
        <f t="shared" ref="R108" si="336">COUNTIF(M108:Q108,"&lt;10")</f>
        <v>5</v>
      </c>
      <c r="S108" s="324">
        <f t="shared" ref="S108" si="337">IF(AND(M108=0,N108=0,O108=0,P108=0),Q108,IF(AND(M108=0,N108=0,O108=0),AVERAGE(P108:Q108),IF(AND(N108=0,M108=0),AVERAGE(O108:Q108),IF(M108=0,AVERAGE(N108:Q108),AVERAGE(M108:Q108)))))</f>
        <v>4</v>
      </c>
      <c r="T108" s="324" t="str">
        <f t="shared" ref="T108" si="338">IF(AND(M108=0,N108=0,O108=0,P108=0),"",IF(AND(M108=0,N108=0,O108=0),Q108-P108,IF(AND(M108=0,N108=0),(Q108-AVERAGE(O108:P108)),IF(M108=0,(Q108-AVERAGE(N108:P108)),(Q108-AVERAGE(M108:P108))))))</f>
        <v/>
      </c>
      <c r="U108" s="285" t="str">
        <f t="shared" ref="U108" si="339">IF(AND(M108=0,N108=0,O108=0,P108=0),"",IF(AND(M108=0,N108=0,O108=0),T108/AVERAGE(Q108:R108),IF(AND(M108=0,N108=0),(T108/AVERAGE(O108:P108)),IF(M108=0,(T108/AVERAGE(N108:P108)),(T108/AVERAGE(M108:P108))))))</f>
        <v/>
      </c>
      <c r="V108" s="325">
        <f>INDEX(AE!$A$1:$K$501,MATCH($B108,AE!$A:$A,0),7)</f>
        <v>0</v>
      </c>
      <c r="W108" s="326">
        <f>INDEX(AE!$A$1:$K$501,MATCH($B108,AE!$A:$A,0),8)</f>
        <v>0</v>
      </c>
      <c r="X108" s="326">
        <f>INDEX(AE!$A$1:$K$501,MATCH($B108,AE!$A:$A,0),9)</f>
        <v>0</v>
      </c>
      <c r="Y108" s="326">
        <f>INDEX(AE!$A$1:$K$501,MATCH($B108,AE!$A:$A,0),10)</f>
        <v>0</v>
      </c>
      <c r="Z108" s="327">
        <f>INDEX(AE!$A$1:$K$501,MATCH($B108,AE!$A:$A,0),11)</f>
        <v>8</v>
      </c>
      <c r="AA108" s="328">
        <f t="shared" ref="AA108" si="340">COUNTIF(V108:Z108,"&lt;10")</f>
        <v>5</v>
      </c>
      <c r="AB108" s="324">
        <f t="shared" ref="AB108" si="341">IF(AND(V108=0,W108=0,X108=0,Y108=0),Z108,IF(AND(V108=0,W108=0,X108=0),AVERAGE(Y108:Z108),IF(AND(W108=0,V108=0),AVERAGE(X108:Z108),IF(V108=0,AVERAGE(W108:Z108),AVERAGE(V108:Z108)))))</f>
        <v>8</v>
      </c>
      <c r="AC108" s="324" t="str">
        <f t="shared" ref="AC108" si="342">IF(AND(V108=0,W108=0,X108=0,Y108=0),"",IF(AND(V108=0,W108=0,X108=0),Z108-Y108,IF(AND(V108=0,W108=0),(Z108-AVERAGE(X108:Y108)),IF(V108=0,(Z108-AVERAGE(W108:Y108)),(Z108-AVERAGE(V108:Y108))))))</f>
        <v/>
      </c>
      <c r="AD108" s="292" t="str">
        <f t="shared" ref="AD108" si="343">IF(AND(V108=0,W108=0,X108=0,Y108=0),"",IF(AND(V108=0,W108=0,X108=0),AC108/Z108,IF(AND(V108=0,W108=0),(AC108/AVERAGE(X108:Y108)),IF(V108=0,(AC108/AVERAGE(W108:Y108)),(AC108/AVERAGE(V108:Y108))))))</f>
        <v/>
      </c>
      <c r="AE108" s="325">
        <f>INDEX(AE!$A$1:$K$501,MATCH($B108,AE!$A:$A,0),2)</f>
        <v>0</v>
      </c>
      <c r="AF108" s="326">
        <f>INDEX(AE!$A$1:$K$501,MATCH($B108,AE!$A:$A,0),3)</f>
        <v>0</v>
      </c>
      <c r="AG108" s="326">
        <f>INDEX(AE!$A$1:$K$501,MATCH($B108,AE!$A:$A,0),4)</f>
        <v>0</v>
      </c>
      <c r="AH108" s="326">
        <f>INDEX(AE!$A$1:$K$501,MATCH($B108,AE!$A:$A,0),5)</f>
        <v>0</v>
      </c>
      <c r="AI108" s="327">
        <f>INDEX(AE!$A$1:$K$501,MATCH($B108,AE!$A:$A,0),6)</f>
        <v>21</v>
      </c>
      <c r="AJ108" s="329">
        <f t="shared" ref="AJ108" si="344">IF(AND(AE108=0,AF108=0,AG108=0,AH108=0),AI108,IF(AND(AE108=0,AF108=0,AG108=0),AVERAGE(AH108:AI108),IF(AND(AF108=0,AE108=0),AVERAGE(AG108:AI108),IF(AE108=0,AVERAGE(AF108:AI108),AVERAGE(AE108:AI108)))))</f>
        <v>21</v>
      </c>
      <c r="AK108" s="324" t="str">
        <f t="shared" ref="AK108" si="345">IF(AND(AE108=0,AF108=0,AG108=0,AH108=0),"",IF(AND(AE108=0,AF108=0,AG108=0),AI108-AH108,IF(AND(AE108=0,AF108=0),(AI108-AVERAGE(AG108:AH108)),IF(AE108=0,(AI108-AVERAGE(AF108:AH108)),(AI108-AVERAGE(AE108:AH108))))))</f>
        <v/>
      </c>
      <c r="AL108" s="292" t="str">
        <f t="shared" ref="AL108" si="346">IF(AND(AE108=0,AF108=0,AG108=0,AH108=0),"",IF(AND(AE108=0,AF108=0,AG108=0),AK108/AH108,IF(AND(AE108=0,AF108=0),(AK108/AVERAGE(AG108:AH108)),IF(AE108=0,(AK108/AVERAGE(AF108:AH108)),(AK108/AVERAGE(AE108:AH108))))))</f>
        <v/>
      </c>
      <c r="AM108" s="330">
        <f t="shared" ref="AM108" si="347">IF(AJ108=0,"",AB108/AJ108)</f>
        <v>0.38095238095238093</v>
      </c>
      <c r="AN108" s="331">
        <f t="shared" ref="AN108" si="348">IF(AI108=0,"",Z108/AI108)</f>
        <v>0.38095238095238093</v>
      </c>
      <c r="AO108" s="42"/>
      <c r="AP108" s="42"/>
    </row>
    <row r="109" spans="1:42" s="6" customFormat="1">
      <c r="A109" s="180" t="s">
        <v>145</v>
      </c>
      <c r="B109" s="180" t="s">
        <v>146</v>
      </c>
      <c r="C109" s="8"/>
      <c r="D109" s="21">
        <f>INDEX(PR!$A$1:$F$505,MATCH($B109,PR!$A:$A,0),2)</f>
        <v>3</v>
      </c>
      <c r="E109" s="22">
        <f>INDEX(PR!$A$1:$F$505,MATCH($B109,PR!$A:$A,0),3)</f>
        <v>2</v>
      </c>
      <c r="F109" s="22">
        <f>INDEX(PR!$A$1:$F$505,MATCH($B109,PR!$A:$A,0),4)</f>
        <v>2</v>
      </c>
      <c r="G109" s="22">
        <f>INDEX(PR!$A$1:$F$505,MATCH($B109,PR!$A:$A,0),5)</f>
        <v>3</v>
      </c>
      <c r="H109" s="22">
        <f>INDEX(PR!$A$1:$F$505,MATCH($B109,PR!$A:$A,0),6)</f>
        <v>3</v>
      </c>
      <c r="I109" s="60">
        <f t="shared" si="307"/>
        <v>5</v>
      </c>
      <c r="J109" s="25">
        <f t="shared" si="308"/>
        <v>2.6</v>
      </c>
      <c r="K109" s="25">
        <f t="shared" si="309"/>
        <v>0.5</v>
      </c>
      <c r="L109" s="39">
        <f t="shared" si="310"/>
        <v>0.2</v>
      </c>
      <c r="M109" s="21">
        <f>INDEX(GR!$A$1:$F$520,MATCH($B109,GR!$A:$A,0),2)</f>
        <v>0</v>
      </c>
      <c r="N109" s="22">
        <f>INDEX(GR!$A$1:$F$520,MATCH($B109,GR!$A:$A,0),3)</f>
        <v>0</v>
      </c>
      <c r="O109" s="22">
        <f>INDEX(GR!$A$1:$F$520,MATCH($B109,GR!$A:$A,0),4)</f>
        <v>1</v>
      </c>
      <c r="P109" s="22">
        <f>INDEX(GR!$A$1:$F$520,MATCH($B109,GR!$A:$A,0),5)</f>
        <v>0</v>
      </c>
      <c r="Q109" s="23">
        <f>INDEX(GR!$A$1:$F$520,MATCH($B109,GR!$A:$A,0),6)</f>
        <v>1</v>
      </c>
      <c r="R109" s="64">
        <f t="shared" si="311"/>
        <v>5</v>
      </c>
      <c r="S109" s="28">
        <f t="shared" si="312"/>
        <v>0.66666666666666663</v>
      </c>
      <c r="T109" s="28">
        <f t="shared" si="313"/>
        <v>0.5</v>
      </c>
      <c r="U109" s="39">
        <f t="shared" si="321"/>
        <v>1</v>
      </c>
      <c r="V109" s="30">
        <f>INDEX(AE!$A$1:$K$501,MATCH($B109,AE!$A:$A,0),7)</f>
        <v>0</v>
      </c>
      <c r="W109" s="31">
        <f>INDEX(AE!$A$1:$K$501,MATCH($B109,AE!$A:$A,0),8)</f>
        <v>0</v>
      </c>
      <c r="X109" s="31">
        <f>INDEX(AE!$A$1:$K$501,MATCH($B109,AE!$A:$A,0),9)</f>
        <v>0</v>
      </c>
      <c r="Y109" s="31">
        <f>INDEX(AE!$A$1:$K$501,MATCH($B109,AE!$A:$A,0),10)</f>
        <v>1</v>
      </c>
      <c r="Z109" s="32">
        <f>INDEX(AE!$A$1:$K$501,MATCH($B109,AE!$A:$A,0),11)</f>
        <v>0</v>
      </c>
      <c r="AA109" s="65">
        <f t="shared" si="314"/>
        <v>5</v>
      </c>
      <c r="AB109" s="28">
        <f t="shared" si="315"/>
        <v>0.5</v>
      </c>
      <c r="AC109" s="28">
        <f t="shared" si="316"/>
        <v>-1</v>
      </c>
      <c r="AD109" s="39"/>
      <c r="AE109" s="30">
        <f>INDEX(AE!$A$1:$K$501,MATCH($B109,AE!$A:$A,0),2)</f>
        <v>0</v>
      </c>
      <c r="AF109" s="31">
        <f>INDEX(AE!$A$1:$K$501,MATCH($B109,AE!$A:$A,0),3)</f>
        <v>0</v>
      </c>
      <c r="AG109" s="31">
        <f>INDEX(AE!$A$1:$K$501,MATCH($B109,AE!$A:$A,0),4)</f>
        <v>0</v>
      </c>
      <c r="AH109" s="31">
        <f>INDEX(AE!$A$1:$K$501,MATCH($B109,AE!$A:$A,0),5)</f>
        <v>11</v>
      </c>
      <c r="AI109" s="32">
        <f>INDEX(AE!$A$1:$K$501,MATCH($B109,AE!$A:$A,0),6)</f>
        <v>0</v>
      </c>
      <c r="AJ109" s="34">
        <f t="shared" si="317"/>
        <v>5.5</v>
      </c>
      <c r="AK109" s="28">
        <f t="shared" si="318"/>
        <v>-11</v>
      </c>
      <c r="AL109" s="411">
        <f t="shared" si="323"/>
        <v>-1</v>
      </c>
      <c r="AM109" s="182">
        <f t="shared" si="319"/>
        <v>9.0909090909090912E-2</v>
      </c>
      <c r="AN109" s="41" t="str">
        <f t="shared" si="320"/>
        <v/>
      </c>
      <c r="AO109" s="42"/>
      <c r="AP109" s="42"/>
    </row>
    <row r="110" spans="1:42" s="69" customFormat="1">
      <c r="A110" s="181" t="s">
        <v>147</v>
      </c>
      <c r="B110" s="181"/>
      <c r="C110" s="117"/>
      <c r="D110" s="72">
        <f>SUM(D104:D109)</f>
        <v>35</v>
      </c>
      <c r="E110" s="73">
        <f t="shared" ref="E110:H110" si="349">SUM(E104:E109)</f>
        <v>39</v>
      </c>
      <c r="F110" s="73">
        <f t="shared" si="349"/>
        <v>37</v>
      </c>
      <c r="G110" s="73">
        <f t="shared" si="349"/>
        <v>35</v>
      </c>
      <c r="H110" s="73">
        <f t="shared" si="349"/>
        <v>43</v>
      </c>
      <c r="I110" s="137">
        <f t="shared" si="307"/>
        <v>4</v>
      </c>
      <c r="J110" s="76">
        <f t="shared" si="308"/>
        <v>37.799999999999997</v>
      </c>
      <c r="K110" s="76">
        <f t="shared" si="309"/>
        <v>6.5</v>
      </c>
      <c r="L110" s="141">
        <f t="shared" si="310"/>
        <v>0.17808219178082191</v>
      </c>
      <c r="M110" s="72">
        <f>SUM(M104:M109)</f>
        <v>7</v>
      </c>
      <c r="N110" s="73">
        <f t="shared" ref="N110:Q110" si="350">SUM(N104:N109)</f>
        <v>5</v>
      </c>
      <c r="O110" s="73">
        <f t="shared" si="350"/>
        <v>9</v>
      </c>
      <c r="P110" s="73">
        <f t="shared" si="350"/>
        <v>9</v>
      </c>
      <c r="Q110" s="74">
        <f t="shared" si="350"/>
        <v>10</v>
      </c>
      <c r="R110" s="138">
        <f t="shared" si="311"/>
        <v>4</v>
      </c>
      <c r="S110" s="79">
        <f t="shared" si="312"/>
        <v>8</v>
      </c>
      <c r="T110" s="79">
        <f t="shared" si="313"/>
        <v>2.5</v>
      </c>
      <c r="U110" s="141">
        <f t="shared" si="321"/>
        <v>0.33333333333333331</v>
      </c>
      <c r="V110" s="72">
        <f>SUM(V104:V109)</f>
        <v>9</v>
      </c>
      <c r="W110" s="73">
        <f t="shared" ref="W110:Z110" si="351">SUM(W104:W109)</f>
        <v>10</v>
      </c>
      <c r="X110" s="73">
        <f t="shared" si="351"/>
        <v>12</v>
      </c>
      <c r="Y110" s="73">
        <f t="shared" si="351"/>
        <v>9</v>
      </c>
      <c r="Z110" s="73">
        <f t="shared" si="351"/>
        <v>11</v>
      </c>
      <c r="AA110" s="183">
        <f t="shared" si="314"/>
        <v>2</v>
      </c>
      <c r="AB110" s="79">
        <f t="shared" si="315"/>
        <v>10.199999999999999</v>
      </c>
      <c r="AC110" s="79">
        <f t="shared" si="316"/>
        <v>1</v>
      </c>
      <c r="AD110" s="141">
        <f t="shared" si="322"/>
        <v>0.1</v>
      </c>
      <c r="AE110" s="72">
        <f>SUM(AE104:AE109)</f>
        <v>46</v>
      </c>
      <c r="AF110" s="73">
        <f t="shared" ref="AF110:AI110" si="352">SUM(AF104:AF109)</f>
        <v>35</v>
      </c>
      <c r="AG110" s="73">
        <f t="shared" si="352"/>
        <v>29</v>
      </c>
      <c r="AH110" s="73">
        <f t="shared" si="352"/>
        <v>45</v>
      </c>
      <c r="AI110" s="73">
        <f t="shared" si="352"/>
        <v>34</v>
      </c>
      <c r="AJ110" s="83">
        <f t="shared" si="317"/>
        <v>37.799999999999997</v>
      </c>
      <c r="AK110" s="79">
        <f t="shared" si="318"/>
        <v>-4.75</v>
      </c>
      <c r="AL110" s="420">
        <f t="shared" si="323"/>
        <v>-0.12258064516129032</v>
      </c>
      <c r="AM110" s="84">
        <f t="shared" si="319"/>
        <v>0.26984126984126983</v>
      </c>
      <c r="AN110" s="85">
        <f t="shared" si="320"/>
        <v>0.3235294117647059</v>
      </c>
      <c r="AO110" s="119"/>
      <c r="AP110" s="119"/>
    </row>
    <row r="111" spans="1:42" s="69" customFormat="1">
      <c r="A111" s="181"/>
      <c r="B111" s="181"/>
      <c r="C111" s="117"/>
      <c r="D111" s="72"/>
      <c r="E111" s="73"/>
      <c r="F111" s="73"/>
      <c r="G111" s="73"/>
      <c r="H111" s="73"/>
      <c r="I111" s="75"/>
      <c r="J111" s="76"/>
      <c r="K111" s="76"/>
      <c r="L111" s="39"/>
      <c r="M111" s="72"/>
      <c r="N111" s="73"/>
      <c r="O111" s="73"/>
      <c r="P111" s="73"/>
      <c r="Q111" s="74"/>
      <c r="R111" s="78"/>
      <c r="S111" s="79"/>
      <c r="T111" s="79"/>
      <c r="U111" s="141"/>
      <c r="V111" s="72"/>
      <c r="W111" s="73"/>
      <c r="X111" s="73"/>
      <c r="Y111" s="73"/>
      <c r="Z111" s="73"/>
      <c r="AA111" s="81"/>
      <c r="AB111" s="79"/>
      <c r="AC111" s="79"/>
      <c r="AD111" s="39" t="str">
        <f t="shared" si="322"/>
        <v/>
      </c>
      <c r="AE111" s="72"/>
      <c r="AF111" s="73"/>
      <c r="AG111" s="73"/>
      <c r="AH111" s="73"/>
      <c r="AI111" s="73"/>
      <c r="AJ111" s="83"/>
      <c r="AK111" s="79"/>
      <c r="AL111" s="39" t="str">
        <f t="shared" si="323"/>
        <v/>
      </c>
      <c r="AM111" s="84"/>
      <c r="AN111" s="85"/>
      <c r="AO111" s="119"/>
      <c r="AP111" s="119"/>
    </row>
    <row r="112" spans="1:42" s="6" customFormat="1">
      <c r="A112" s="180" t="s">
        <v>148</v>
      </c>
      <c r="B112" s="180" t="s">
        <v>149</v>
      </c>
      <c r="C112" s="8"/>
      <c r="D112" s="21">
        <f>INDEX(PR!$A$1:$F$505,MATCH($B112,PR!$A:$A,0),2)</f>
        <v>1</v>
      </c>
      <c r="E112" s="22">
        <f>INDEX(PR!$A$1:$F$505,MATCH($B112,PR!$A:$A,0),3)</f>
        <v>0</v>
      </c>
      <c r="F112" s="22">
        <f>INDEX(PR!$A$1:$F$505,MATCH($B112,PR!$A:$A,0),4)</f>
        <v>0</v>
      </c>
      <c r="G112" s="22">
        <f>INDEX(PR!$A$1:$F$505,MATCH($B112,PR!$A:$A,0),5)</f>
        <v>0</v>
      </c>
      <c r="H112" s="22">
        <f>INDEX(PR!$A$1:$F$505,MATCH($B112,PR!$A:$A,0),6)</f>
        <v>0</v>
      </c>
      <c r="I112" s="60">
        <f t="shared" si="307"/>
        <v>5</v>
      </c>
      <c r="J112" s="25">
        <f t="shared" si="308"/>
        <v>0.2</v>
      </c>
      <c r="K112" s="25">
        <f t="shared" si="309"/>
        <v>-0.25</v>
      </c>
      <c r="L112" s="33">
        <f t="shared" si="310"/>
        <v>-1</v>
      </c>
      <c r="M112" s="21">
        <f>INDEX(GR!$A$1:$F$520,MATCH($B112,GR!$A:$A,0),2)</f>
        <v>1</v>
      </c>
      <c r="N112" s="22">
        <f>INDEX(GR!$A$1:$F$520,MATCH($B112,GR!$A:$A,0),3)</f>
        <v>1</v>
      </c>
      <c r="O112" s="22">
        <f>INDEX(GR!$A$1:$F$520,MATCH($B112,GR!$A:$A,0),4)</f>
        <v>0</v>
      </c>
      <c r="P112" s="22">
        <f>INDEX(GR!$A$1:$F$520,MATCH($B112,GR!$A:$A,0),5)</f>
        <v>0</v>
      </c>
      <c r="Q112" s="23">
        <f>INDEX(GR!$A$1:$F$520,MATCH($B112,GR!$A:$A,0),6)</f>
        <v>0</v>
      </c>
      <c r="R112" s="64">
        <f t="shared" si="311"/>
        <v>5</v>
      </c>
      <c r="S112" s="28">
        <f t="shared" si="312"/>
        <v>0.4</v>
      </c>
      <c r="T112" s="28">
        <f t="shared" si="313"/>
        <v>-0.5</v>
      </c>
      <c r="U112" s="33">
        <f t="shared" si="321"/>
        <v>-1</v>
      </c>
      <c r="V112" s="30">
        <f>INDEX(AE!$A$1:$K$501,MATCH($B112,AE!$A:$A,0),7)</f>
        <v>0</v>
      </c>
      <c r="W112" s="31">
        <f>INDEX(AE!$A$1:$K$501,MATCH($B112,AE!$A:$A,0),8)</f>
        <v>0</v>
      </c>
      <c r="X112" s="31">
        <f>INDEX(AE!$A$1:$K$501,MATCH($B112,AE!$A:$A,0),9)</f>
        <v>0</v>
      </c>
      <c r="Y112" s="31">
        <f>INDEX(AE!$A$1:$K$501,MATCH($B112,AE!$A:$A,0),10)</f>
        <v>0</v>
      </c>
      <c r="Z112" s="32">
        <f>INDEX(AE!$A$1:$K$501,MATCH($B112,AE!$A:$A,0),11)</f>
        <v>0</v>
      </c>
      <c r="AA112" s="65">
        <f t="shared" si="314"/>
        <v>5</v>
      </c>
      <c r="AB112" s="28">
        <f t="shared" si="315"/>
        <v>0</v>
      </c>
      <c r="AC112" s="28" t="str">
        <f t="shared" si="316"/>
        <v/>
      </c>
      <c r="AD112" s="39" t="str">
        <f t="shared" si="322"/>
        <v/>
      </c>
      <c r="AE112" s="30">
        <f>INDEX(AE!$A$1:$K$501,MATCH($B112,AE!$A:$A,0),2)</f>
        <v>0</v>
      </c>
      <c r="AF112" s="31">
        <f>INDEX(AE!$A$1:$K$501,MATCH($B112,AE!$A:$A,0),3)</f>
        <v>0</v>
      </c>
      <c r="AG112" s="31">
        <f>INDEX(AE!$A$1:$K$501,MATCH($B112,AE!$A:$A,0),4)</f>
        <v>0</v>
      </c>
      <c r="AH112" s="31">
        <f>INDEX(AE!$A$1:$K$501,MATCH($B112,AE!$A:$A,0),5)</f>
        <v>0</v>
      </c>
      <c r="AI112" s="32">
        <f>INDEX(AE!$A$1:$K$501,MATCH($B112,AE!$A:$A,0),6)</f>
        <v>0</v>
      </c>
      <c r="AJ112" s="34">
        <f t="shared" si="317"/>
        <v>0</v>
      </c>
      <c r="AK112" s="28" t="str">
        <f t="shared" si="318"/>
        <v/>
      </c>
      <c r="AL112" s="39" t="str">
        <f t="shared" si="323"/>
        <v/>
      </c>
      <c r="AM112" s="35" t="str">
        <f t="shared" si="319"/>
        <v/>
      </c>
      <c r="AN112" s="41" t="str">
        <f t="shared" si="320"/>
        <v/>
      </c>
      <c r="AO112" s="42"/>
      <c r="AP112" s="42"/>
    </row>
    <row r="113" spans="1:42" s="6" customFormat="1">
      <c r="A113" s="180" t="s">
        <v>150</v>
      </c>
      <c r="B113" s="180" t="s">
        <v>151</v>
      </c>
      <c r="C113" s="8"/>
      <c r="D113" s="21">
        <f>INDEX(PR!$A$1:$F$505,MATCH($B113,PR!$A:$A,0),2)</f>
        <v>7</v>
      </c>
      <c r="E113" s="22">
        <f>INDEX(PR!$A$1:$F$505,MATCH($B113,PR!$A:$A,0),3)</f>
        <v>12</v>
      </c>
      <c r="F113" s="22">
        <f>INDEX(PR!$A$1:$F$505,MATCH($B113,PR!$A:$A,0),4)</f>
        <v>9</v>
      </c>
      <c r="G113" s="22">
        <f>INDEX(PR!$A$1:$F$505,MATCH($B113,PR!$A:$A,0),5)</f>
        <v>7</v>
      </c>
      <c r="H113" s="22">
        <f>INDEX(PR!$A$1:$F$505,MATCH($B113,PR!$A:$A,0),6)</f>
        <v>5</v>
      </c>
      <c r="I113" s="60">
        <f t="shared" si="307"/>
        <v>5</v>
      </c>
      <c r="J113" s="25">
        <f t="shared" si="308"/>
        <v>8</v>
      </c>
      <c r="K113" s="25">
        <f t="shared" si="309"/>
        <v>-3.75</v>
      </c>
      <c r="L113" s="26">
        <f t="shared" si="310"/>
        <v>-0.42857142857142855</v>
      </c>
      <c r="M113" s="21">
        <f>INDEX(GR!$A$1:$F$520,MATCH($B113,GR!$A:$A,0),2)</f>
        <v>1</v>
      </c>
      <c r="N113" s="22">
        <f>INDEX(GR!$A$1:$F$520,MATCH($B113,GR!$A:$A,0),3)</f>
        <v>0</v>
      </c>
      <c r="O113" s="22">
        <f>INDEX(GR!$A$1:$F$520,MATCH($B113,GR!$A:$A,0),4)</f>
        <v>1</v>
      </c>
      <c r="P113" s="22">
        <f>INDEX(GR!$A$1:$F$520,MATCH($B113,GR!$A:$A,0),5)</f>
        <v>2</v>
      </c>
      <c r="Q113" s="23">
        <f>INDEX(GR!$A$1:$F$520,MATCH($B113,GR!$A:$A,0),6)</f>
        <v>4</v>
      </c>
      <c r="R113" s="64">
        <f t="shared" si="311"/>
        <v>5</v>
      </c>
      <c r="S113" s="28">
        <f t="shared" si="312"/>
        <v>1.6</v>
      </c>
      <c r="T113" s="28">
        <f t="shared" si="313"/>
        <v>3</v>
      </c>
      <c r="U113" s="39">
        <f t="shared" si="321"/>
        <v>3</v>
      </c>
      <c r="V113" s="30">
        <f>INDEX(AE!$A$1:$K$501,MATCH($B113,AE!$A:$A,0),7)</f>
        <v>2</v>
      </c>
      <c r="W113" s="31">
        <f>INDEX(AE!$A$1:$K$501,MATCH($B113,AE!$A:$A,0),8)</f>
        <v>5</v>
      </c>
      <c r="X113" s="31">
        <f>INDEX(AE!$A$1:$K$501,MATCH($B113,AE!$A:$A,0),9)</f>
        <v>0</v>
      </c>
      <c r="Y113" s="31">
        <f>INDEX(AE!$A$1:$K$501,MATCH($B113,AE!$A:$A,0),10)</f>
        <v>1</v>
      </c>
      <c r="Z113" s="32">
        <f>INDEX(AE!$A$1:$K$501,MATCH($B113,AE!$A:$A,0),11)</f>
        <v>3</v>
      </c>
      <c r="AA113" s="65">
        <f t="shared" si="314"/>
        <v>5</v>
      </c>
      <c r="AB113" s="28">
        <f t="shared" si="315"/>
        <v>2.2000000000000002</v>
      </c>
      <c r="AC113" s="28">
        <f t="shared" si="316"/>
        <v>1</v>
      </c>
      <c r="AD113" s="39">
        <f t="shared" si="322"/>
        <v>0.5</v>
      </c>
      <c r="AE113" s="30">
        <f>INDEX(AE!$A$1:$K$501,MATCH($B113,AE!$A:$A,0),2)</f>
        <v>3</v>
      </c>
      <c r="AF113" s="31">
        <f>INDEX(AE!$A$1:$K$501,MATCH($B113,AE!$A:$A,0),3)</f>
        <v>7</v>
      </c>
      <c r="AG113" s="31">
        <f>INDEX(AE!$A$1:$K$501,MATCH($B113,AE!$A:$A,0),4)</f>
        <v>0</v>
      </c>
      <c r="AH113" s="31">
        <f>INDEX(AE!$A$1:$K$501,MATCH($B113,AE!$A:$A,0),5)</f>
        <v>1</v>
      </c>
      <c r="AI113" s="32">
        <f>INDEX(AE!$A$1:$K$501,MATCH($B113,AE!$A:$A,0),6)</f>
        <v>4</v>
      </c>
      <c r="AJ113" s="34">
        <f t="shared" si="317"/>
        <v>3</v>
      </c>
      <c r="AK113" s="28">
        <f t="shared" si="318"/>
        <v>1.25</v>
      </c>
      <c r="AL113" s="39">
        <f t="shared" si="323"/>
        <v>0.45454545454545453</v>
      </c>
      <c r="AM113" s="35">
        <f t="shared" si="319"/>
        <v>0.73333333333333339</v>
      </c>
      <c r="AN113" s="41">
        <f t="shared" si="320"/>
        <v>0.75</v>
      </c>
      <c r="AO113" s="42"/>
      <c r="AP113" s="42"/>
    </row>
    <row r="114" spans="1:42" s="6" customFormat="1">
      <c r="A114" s="180" t="s">
        <v>152</v>
      </c>
      <c r="B114" s="180" t="s">
        <v>153</v>
      </c>
      <c r="C114" s="8"/>
      <c r="D114" s="21">
        <f>INDEX(PR!$A$1:$F$505,MATCH($B114,PR!$A:$A,0),2)</f>
        <v>3</v>
      </c>
      <c r="E114" s="22">
        <f>INDEX(PR!$A$1:$F$505,MATCH($B114,PR!$A:$A,0),3)</f>
        <v>3</v>
      </c>
      <c r="F114" s="22">
        <f>INDEX(PR!$A$1:$F$505,MATCH($B114,PR!$A:$A,0),4)</f>
        <v>2</v>
      </c>
      <c r="G114" s="22">
        <f>INDEX(PR!$A$1:$F$505,MATCH($B114,PR!$A:$A,0),5)</f>
        <v>1</v>
      </c>
      <c r="H114" s="22">
        <f>INDEX(PR!$A$1:$F$505,MATCH($B114,PR!$A:$A,0),6)</f>
        <v>1</v>
      </c>
      <c r="I114" s="60">
        <f t="shared" si="307"/>
        <v>5</v>
      </c>
      <c r="J114" s="25">
        <f t="shared" si="308"/>
        <v>2</v>
      </c>
      <c r="K114" s="25">
        <f t="shared" si="309"/>
        <v>-1.25</v>
      </c>
      <c r="L114" s="33">
        <f t="shared" si="310"/>
        <v>-0.55555555555555558</v>
      </c>
      <c r="M114" s="21">
        <f>INDEX(GR!$A$1:$F$520,MATCH($B114,GR!$A:$A,0),2)</f>
        <v>0</v>
      </c>
      <c r="N114" s="22">
        <f>INDEX(GR!$A$1:$F$520,MATCH($B114,GR!$A:$A,0),3)</f>
        <v>0</v>
      </c>
      <c r="O114" s="22">
        <f>INDEX(GR!$A$1:$F$520,MATCH($B114,GR!$A:$A,0),4)</f>
        <v>2</v>
      </c>
      <c r="P114" s="22">
        <f>INDEX(GR!$A$1:$F$520,MATCH($B114,GR!$A:$A,0),5)</f>
        <v>0</v>
      </c>
      <c r="Q114" s="23">
        <f>INDEX(GR!$A$1:$F$520,MATCH($B114,GR!$A:$A,0),6)</f>
        <v>1</v>
      </c>
      <c r="R114" s="64">
        <f t="shared" si="311"/>
        <v>5</v>
      </c>
      <c r="S114" s="28">
        <f t="shared" si="312"/>
        <v>1</v>
      </c>
      <c r="T114" s="28">
        <f t="shared" si="313"/>
        <v>0</v>
      </c>
      <c r="U114" s="39">
        <f t="shared" si="321"/>
        <v>0</v>
      </c>
      <c r="V114" s="30">
        <f>INDEX(AE!$A$1:$K$501,MATCH($B114,AE!$A:$A,0),7)</f>
        <v>0</v>
      </c>
      <c r="W114" s="31">
        <f>INDEX(AE!$A$1:$K$501,MATCH($B114,AE!$A:$A,0),8)</f>
        <v>2</v>
      </c>
      <c r="X114" s="31">
        <f>INDEX(AE!$A$1:$K$501,MATCH($B114,AE!$A:$A,0),9)</f>
        <v>0</v>
      </c>
      <c r="Y114" s="31">
        <f>INDEX(AE!$A$1:$K$501,MATCH($B114,AE!$A:$A,0),10)</f>
        <v>0</v>
      </c>
      <c r="Z114" s="32">
        <f>INDEX(AE!$A$1:$K$501,MATCH($B114,AE!$A:$A,0),11)</f>
        <v>1</v>
      </c>
      <c r="AA114" s="65">
        <f t="shared" si="314"/>
        <v>5</v>
      </c>
      <c r="AB114" s="28">
        <f t="shared" si="315"/>
        <v>0.75</v>
      </c>
      <c r="AC114" s="28">
        <f t="shared" si="316"/>
        <v>0.33333333333333337</v>
      </c>
      <c r="AD114" s="39">
        <f t="shared" si="322"/>
        <v>0.50000000000000011</v>
      </c>
      <c r="AE114" s="30">
        <f>INDEX(AE!$A$1:$K$501,MATCH($B114,AE!$A:$A,0),2)</f>
        <v>7</v>
      </c>
      <c r="AF114" s="31">
        <f>INDEX(AE!$A$1:$K$501,MATCH($B114,AE!$A:$A,0),3)</f>
        <v>4</v>
      </c>
      <c r="AG114" s="31">
        <f>INDEX(AE!$A$1:$K$501,MATCH($B114,AE!$A:$A,0),4)</f>
        <v>1</v>
      </c>
      <c r="AH114" s="31">
        <f>INDEX(AE!$A$1:$K$501,MATCH($B114,AE!$A:$A,0),5)</f>
        <v>1</v>
      </c>
      <c r="AI114" s="32">
        <f>INDEX(AE!$A$1:$K$501,MATCH($B114,AE!$A:$A,0),6)</f>
        <v>1</v>
      </c>
      <c r="AJ114" s="34">
        <f t="shared" si="317"/>
        <v>2.8</v>
      </c>
      <c r="AK114" s="28">
        <f t="shared" si="318"/>
        <v>-2.25</v>
      </c>
      <c r="AL114" s="33">
        <f t="shared" si="323"/>
        <v>-0.69230769230769229</v>
      </c>
      <c r="AM114" s="35">
        <f t="shared" si="319"/>
        <v>0.26785714285714285</v>
      </c>
      <c r="AN114" s="41">
        <f t="shared" si="320"/>
        <v>1</v>
      </c>
      <c r="AO114" s="42"/>
      <c r="AP114" s="42"/>
    </row>
    <row r="115" spans="1:42" s="69" customFormat="1">
      <c r="A115" s="181" t="s">
        <v>154</v>
      </c>
      <c r="B115" s="181"/>
      <c r="C115" s="117"/>
      <c r="D115" s="72">
        <f>SUM(D112:D114)</f>
        <v>11</v>
      </c>
      <c r="E115" s="73">
        <f t="shared" ref="E115:H115" si="353">SUM(E112:E114)</f>
        <v>15</v>
      </c>
      <c r="F115" s="73">
        <f t="shared" si="353"/>
        <v>11</v>
      </c>
      <c r="G115" s="73">
        <f t="shared" si="353"/>
        <v>8</v>
      </c>
      <c r="H115" s="73">
        <f t="shared" si="353"/>
        <v>6</v>
      </c>
      <c r="I115" s="137">
        <f t="shared" si="307"/>
        <v>5</v>
      </c>
      <c r="J115" s="76">
        <f t="shared" si="308"/>
        <v>10.199999999999999</v>
      </c>
      <c r="K115" s="76">
        <f t="shared" si="309"/>
        <v>-5.25</v>
      </c>
      <c r="L115" s="77">
        <f t="shared" si="310"/>
        <v>-0.46666666666666667</v>
      </c>
      <c r="M115" s="72">
        <f>SUM(M112:M114)</f>
        <v>2</v>
      </c>
      <c r="N115" s="73">
        <f t="shared" ref="N115:Q115" si="354">SUM(N112:N114)</f>
        <v>1</v>
      </c>
      <c r="O115" s="73">
        <f t="shared" si="354"/>
        <v>3</v>
      </c>
      <c r="P115" s="73">
        <f t="shared" si="354"/>
        <v>2</v>
      </c>
      <c r="Q115" s="74">
        <f t="shared" si="354"/>
        <v>5</v>
      </c>
      <c r="R115" s="138">
        <f t="shared" si="311"/>
        <v>5</v>
      </c>
      <c r="S115" s="79">
        <f t="shared" si="312"/>
        <v>2.6</v>
      </c>
      <c r="T115" s="79">
        <f t="shared" si="313"/>
        <v>3</v>
      </c>
      <c r="U115" s="141">
        <f t="shared" si="321"/>
        <v>1.5</v>
      </c>
      <c r="V115" s="72">
        <f>SUM(V112:V114)</f>
        <v>2</v>
      </c>
      <c r="W115" s="73">
        <f t="shared" ref="W115:Z115" si="355">SUM(W112:W114)</f>
        <v>7</v>
      </c>
      <c r="X115" s="73">
        <f t="shared" si="355"/>
        <v>0</v>
      </c>
      <c r="Y115" s="73">
        <f t="shared" si="355"/>
        <v>1</v>
      </c>
      <c r="Z115" s="73">
        <f t="shared" si="355"/>
        <v>4</v>
      </c>
      <c r="AA115" s="139">
        <f t="shared" si="314"/>
        <v>5</v>
      </c>
      <c r="AB115" s="79">
        <f t="shared" si="315"/>
        <v>2.8</v>
      </c>
      <c r="AC115" s="79">
        <f t="shared" si="316"/>
        <v>1.5</v>
      </c>
      <c r="AD115" s="141">
        <f t="shared" si="322"/>
        <v>0.6</v>
      </c>
      <c r="AE115" s="72">
        <f>SUM(AE112:AE114)</f>
        <v>10</v>
      </c>
      <c r="AF115" s="73">
        <f t="shared" ref="AF115:AI115" si="356">SUM(AF112:AF114)</f>
        <v>11</v>
      </c>
      <c r="AG115" s="73">
        <f t="shared" si="356"/>
        <v>1</v>
      </c>
      <c r="AH115" s="73">
        <f t="shared" si="356"/>
        <v>2</v>
      </c>
      <c r="AI115" s="73">
        <f t="shared" si="356"/>
        <v>5</v>
      </c>
      <c r="AJ115" s="83">
        <f t="shared" si="317"/>
        <v>5.8</v>
      </c>
      <c r="AK115" s="79">
        <f t="shared" si="318"/>
        <v>-1</v>
      </c>
      <c r="AL115" s="423">
        <f t="shared" si="323"/>
        <v>-0.16666666666666666</v>
      </c>
      <c r="AM115" s="84">
        <f t="shared" si="319"/>
        <v>0.48275862068965514</v>
      </c>
      <c r="AN115" s="85">
        <f t="shared" si="320"/>
        <v>0.8</v>
      </c>
      <c r="AO115" s="119"/>
      <c r="AP115" s="119"/>
    </row>
    <row r="116" spans="1:42" s="69" customFormat="1">
      <c r="A116" s="181"/>
      <c r="B116" s="181"/>
      <c r="C116" s="117"/>
      <c r="D116" s="72"/>
      <c r="E116" s="73"/>
      <c r="F116" s="73"/>
      <c r="G116" s="73"/>
      <c r="H116" s="73"/>
      <c r="I116" s="75"/>
      <c r="J116" s="76"/>
      <c r="K116" s="76"/>
      <c r="L116" s="39"/>
      <c r="M116" s="72"/>
      <c r="N116" s="73"/>
      <c r="O116" s="73"/>
      <c r="P116" s="73"/>
      <c r="Q116" s="74"/>
      <c r="R116" s="78"/>
      <c r="S116" s="79"/>
      <c r="T116" s="79"/>
      <c r="U116" s="141"/>
      <c r="V116" s="72"/>
      <c r="W116" s="73"/>
      <c r="X116" s="73"/>
      <c r="Y116" s="73"/>
      <c r="Z116" s="73"/>
      <c r="AA116" s="81"/>
      <c r="AB116" s="79"/>
      <c r="AC116" s="79"/>
      <c r="AD116" s="39" t="str">
        <f t="shared" si="322"/>
        <v/>
      </c>
      <c r="AE116" s="72"/>
      <c r="AF116" s="73"/>
      <c r="AG116" s="73"/>
      <c r="AH116" s="73"/>
      <c r="AI116" s="73"/>
      <c r="AJ116" s="83"/>
      <c r="AK116" s="79"/>
      <c r="AL116" s="39" t="str">
        <f t="shared" si="323"/>
        <v/>
      </c>
      <c r="AM116" s="84"/>
      <c r="AN116" s="85"/>
      <c r="AO116" s="119"/>
      <c r="AP116" s="119"/>
    </row>
    <row r="117" spans="1:42" s="6" customFormat="1">
      <c r="A117" s="180" t="s">
        <v>155</v>
      </c>
      <c r="B117" s="180" t="s">
        <v>156</v>
      </c>
      <c r="C117" s="8"/>
      <c r="D117" s="21">
        <f>INDEX(PR!$A$1:$F$505,MATCH($B117,PR!$A:$A,0),2)</f>
        <v>1</v>
      </c>
      <c r="E117" s="22">
        <f>INDEX(PR!$A$1:$F$505,MATCH($B117,PR!$A:$A,0),3)</f>
        <v>0</v>
      </c>
      <c r="F117" s="22">
        <f>INDEX(PR!$A$1:$F$505,MATCH($B117,PR!$A:$A,0),4)</f>
        <v>0</v>
      </c>
      <c r="G117" s="22">
        <f>INDEX(PR!$A$1:$F$505,MATCH($B117,PR!$A:$A,0),5)</f>
        <v>0</v>
      </c>
      <c r="H117" s="22">
        <f>INDEX(PR!$A$1:$F$505,MATCH($B117,PR!$A:$A,0),6)</f>
        <v>0</v>
      </c>
      <c r="I117" s="60">
        <f t="shared" si="307"/>
        <v>5</v>
      </c>
      <c r="J117" s="25">
        <f t="shared" si="308"/>
        <v>0.2</v>
      </c>
      <c r="K117" s="25">
        <f t="shared" si="309"/>
        <v>-0.25</v>
      </c>
      <c r="L117" s="33">
        <f t="shared" si="310"/>
        <v>-1</v>
      </c>
      <c r="M117" s="21">
        <f>INDEX(GR!$A$1:$F$520,MATCH($B117,GR!$A:$A,0),2)</f>
        <v>0</v>
      </c>
      <c r="N117" s="22">
        <f>INDEX(GR!$A$1:$F$520,MATCH($B117,GR!$A:$A,0),3)</f>
        <v>0</v>
      </c>
      <c r="O117" s="22">
        <f>INDEX(GR!$A$1:$F$520,MATCH($B117,GR!$A:$A,0),4)</f>
        <v>0</v>
      </c>
      <c r="P117" s="22">
        <f>INDEX(GR!$A$1:$F$520,MATCH($B117,GR!$A:$A,0),5)</f>
        <v>1</v>
      </c>
      <c r="Q117" s="23">
        <f>INDEX(GR!$A$1:$F$520,MATCH($B117,GR!$A:$A,0),6)</f>
        <v>0</v>
      </c>
      <c r="R117" s="64">
        <f t="shared" si="311"/>
        <v>5</v>
      </c>
      <c r="S117" s="28">
        <f t="shared" si="312"/>
        <v>0.5</v>
      </c>
      <c r="T117" s="28">
        <f t="shared" si="313"/>
        <v>-1</v>
      </c>
      <c r="U117" s="409">
        <f t="shared" si="321"/>
        <v>-0.4</v>
      </c>
      <c r="V117" s="30">
        <f>INDEX(AE!$A$1:$K$501,MATCH($B117,AE!$A:$A,0),7)</f>
        <v>0</v>
      </c>
      <c r="W117" s="31">
        <f>INDEX(AE!$A$1:$K$501,MATCH($B117,AE!$A:$A,0),8)</f>
        <v>0</v>
      </c>
      <c r="X117" s="31">
        <f>INDEX(AE!$A$1:$K$501,MATCH($B117,AE!$A:$A,0),9)</f>
        <v>0</v>
      </c>
      <c r="Y117" s="31">
        <f>INDEX(AE!$A$1:$K$501,MATCH($B117,AE!$A:$A,0),10)</f>
        <v>0</v>
      </c>
      <c r="Z117" s="32">
        <f>INDEX(AE!$A$1:$K$501,MATCH($B117,AE!$A:$A,0),11)</f>
        <v>1</v>
      </c>
      <c r="AA117" s="65">
        <f t="shared" si="314"/>
        <v>5</v>
      </c>
      <c r="AB117" s="28">
        <f t="shared" si="315"/>
        <v>1</v>
      </c>
      <c r="AC117" s="28" t="str">
        <f t="shared" si="316"/>
        <v/>
      </c>
      <c r="AD117" s="39" t="str">
        <f t="shared" si="322"/>
        <v/>
      </c>
      <c r="AE117" s="30">
        <f>INDEX(AE!$A$1:$K$501,MATCH($B117,AE!$A:$A,0),2)</f>
        <v>0</v>
      </c>
      <c r="AF117" s="31">
        <f>INDEX(AE!$A$1:$K$501,MATCH($B117,AE!$A:$A,0),3)</f>
        <v>0</v>
      </c>
      <c r="AG117" s="31">
        <f>INDEX(AE!$A$1:$K$501,MATCH($B117,AE!$A:$A,0),4)</f>
        <v>2</v>
      </c>
      <c r="AH117" s="31">
        <f>INDEX(AE!$A$1:$K$501,MATCH($B117,AE!$A:$A,0),5)</f>
        <v>1</v>
      </c>
      <c r="AI117" s="32">
        <f>INDEX(AE!$A$1:$K$501,MATCH($B117,AE!$A:$A,0),6)</f>
        <v>3</v>
      </c>
      <c r="AJ117" s="34">
        <f t="shared" si="317"/>
        <v>2</v>
      </c>
      <c r="AK117" s="28">
        <f t="shared" si="318"/>
        <v>1.5</v>
      </c>
      <c r="AL117" s="39">
        <f t="shared" si="323"/>
        <v>1</v>
      </c>
      <c r="AM117" s="35">
        <f t="shared" si="319"/>
        <v>0.5</v>
      </c>
      <c r="AN117" s="41">
        <f t="shared" si="320"/>
        <v>0.33333333333333331</v>
      </c>
      <c r="AO117" s="42"/>
      <c r="AP117" s="42"/>
    </row>
    <row r="118" spans="1:42" s="6" customFormat="1">
      <c r="A118" s="180" t="s">
        <v>157</v>
      </c>
      <c r="B118" s="180" t="s">
        <v>158</v>
      </c>
      <c r="C118" s="8"/>
      <c r="D118" s="21">
        <f>INDEX(PR!$A$1:$F$505,MATCH($B118,PR!$A:$A,0),2)</f>
        <v>4</v>
      </c>
      <c r="E118" s="22">
        <f>INDEX(PR!$A$1:$F$505,MATCH($B118,PR!$A:$A,0),3)</f>
        <v>1</v>
      </c>
      <c r="F118" s="22">
        <f>INDEX(PR!$A$1:$F$505,MATCH($B118,PR!$A:$A,0),4)</f>
        <v>2</v>
      </c>
      <c r="G118" s="22">
        <f>INDEX(PR!$A$1:$F$505,MATCH($B118,PR!$A:$A,0),5)</f>
        <v>2</v>
      </c>
      <c r="H118" s="22">
        <f>INDEX(PR!$A$1:$F$505,MATCH($B118,PR!$A:$A,0),6)</f>
        <v>2</v>
      </c>
      <c r="I118" s="60">
        <f t="shared" si="307"/>
        <v>5</v>
      </c>
      <c r="J118" s="25">
        <f t="shared" si="308"/>
        <v>2.2000000000000002</v>
      </c>
      <c r="K118" s="25">
        <f t="shared" si="309"/>
        <v>-0.25</v>
      </c>
      <c r="L118" s="26">
        <f t="shared" si="310"/>
        <v>-0.1111111111111111</v>
      </c>
      <c r="M118" s="21">
        <f>INDEX(GR!$A$1:$F$520,MATCH($B118,GR!$A:$A,0),2)</f>
        <v>1</v>
      </c>
      <c r="N118" s="22">
        <f>INDEX(GR!$A$1:$F$520,MATCH($B118,GR!$A:$A,0),3)</f>
        <v>2</v>
      </c>
      <c r="O118" s="22">
        <f>INDEX(GR!$A$1:$F$520,MATCH($B118,GR!$A:$A,0),4)</f>
        <v>0</v>
      </c>
      <c r="P118" s="22">
        <f>INDEX(GR!$A$1:$F$520,MATCH($B118,GR!$A:$A,0),5)</f>
        <v>3</v>
      </c>
      <c r="Q118" s="23">
        <f>INDEX(GR!$A$1:$F$520,MATCH($B118,GR!$A:$A,0),6)</f>
        <v>2</v>
      </c>
      <c r="R118" s="64">
        <f t="shared" si="311"/>
        <v>5</v>
      </c>
      <c r="S118" s="28">
        <f t="shared" si="312"/>
        <v>1.6</v>
      </c>
      <c r="T118" s="28">
        <f t="shared" si="313"/>
        <v>0.5</v>
      </c>
      <c r="U118" s="39">
        <f t="shared" si="321"/>
        <v>0.33333333333333331</v>
      </c>
      <c r="V118" s="30">
        <f>INDEX(AE!$A$1:$K$501,MATCH($B118,AE!$A:$A,0),7)</f>
        <v>1</v>
      </c>
      <c r="W118" s="31">
        <f>INDEX(AE!$A$1:$K$501,MATCH($B118,AE!$A:$A,0),8)</f>
        <v>0</v>
      </c>
      <c r="X118" s="31">
        <f>INDEX(AE!$A$1:$K$501,MATCH($B118,AE!$A:$A,0),9)</f>
        <v>0</v>
      </c>
      <c r="Y118" s="31">
        <f>INDEX(AE!$A$1:$K$501,MATCH($B118,AE!$A:$A,0),10)</f>
        <v>0</v>
      </c>
      <c r="Z118" s="32">
        <f>INDEX(AE!$A$1:$K$501,MATCH($B118,AE!$A:$A,0),11)</f>
        <v>1</v>
      </c>
      <c r="AA118" s="65">
        <f t="shared" si="314"/>
        <v>5</v>
      </c>
      <c r="AB118" s="28">
        <f t="shared" si="315"/>
        <v>0.4</v>
      </c>
      <c r="AC118" s="28">
        <f t="shared" si="316"/>
        <v>0.75</v>
      </c>
      <c r="AD118" s="39">
        <f t="shared" si="322"/>
        <v>3</v>
      </c>
      <c r="AE118" s="30">
        <f>INDEX(AE!$A$1:$K$501,MATCH($B118,AE!$A:$A,0),2)</f>
        <v>3</v>
      </c>
      <c r="AF118" s="31">
        <f>INDEX(AE!$A$1:$K$501,MATCH($B118,AE!$A:$A,0),3)</f>
        <v>2</v>
      </c>
      <c r="AG118" s="31">
        <f>INDEX(AE!$A$1:$K$501,MATCH($B118,AE!$A:$A,0),4)</f>
        <v>3</v>
      </c>
      <c r="AH118" s="31">
        <f>INDEX(AE!$A$1:$K$501,MATCH($B118,AE!$A:$A,0),5)</f>
        <v>1</v>
      </c>
      <c r="AI118" s="32">
        <f>INDEX(AE!$A$1:$K$501,MATCH($B118,AE!$A:$A,0),6)</f>
        <v>4</v>
      </c>
      <c r="AJ118" s="34">
        <f t="shared" si="317"/>
        <v>2.6</v>
      </c>
      <c r="AK118" s="28">
        <f t="shared" si="318"/>
        <v>1.75</v>
      </c>
      <c r="AL118" s="39">
        <f t="shared" si="323"/>
        <v>0.77777777777777779</v>
      </c>
      <c r="AM118" s="436">
        <f t="shared" si="319"/>
        <v>0.15384615384615385</v>
      </c>
      <c r="AN118" s="41">
        <f t="shared" si="320"/>
        <v>0.25</v>
      </c>
      <c r="AO118" s="42"/>
      <c r="AP118" s="42"/>
    </row>
    <row r="119" spans="1:42" s="6" customFormat="1">
      <c r="A119" s="180" t="s">
        <v>159</v>
      </c>
      <c r="B119" s="180" t="s">
        <v>160</v>
      </c>
      <c r="C119" s="8"/>
      <c r="D119" s="21">
        <f>INDEX(PR!$A$1:$F$505,MATCH($B119,PR!$A:$A,0),2)</f>
        <v>1</v>
      </c>
      <c r="E119" s="22">
        <f>INDEX(PR!$A$1:$F$505,MATCH($B119,PR!$A:$A,0),3)</f>
        <v>1</v>
      </c>
      <c r="F119" s="22">
        <f>INDEX(PR!$A$1:$F$505,MATCH($B119,PR!$A:$A,0),4)</f>
        <v>3</v>
      </c>
      <c r="G119" s="22">
        <f>INDEX(PR!$A$1:$F$505,MATCH($B119,PR!$A:$A,0),5)</f>
        <v>3</v>
      </c>
      <c r="H119" s="22">
        <f>INDEX(PR!$A$1:$F$505,MATCH($B119,PR!$A:$A,0),6)</f>
        <v>1</v>
      </c>
      <c r="I119" s="60">
        <f t="shared" si="307"/>
        <v>5</v>
      </c>
      <c r="J119" s="25">
        <f t="shared" si="308"/>
        <v>1.8</v>
      </c>
      <c r="K119" s="25">
        <f t="shared" si="309"/>
        <v>-1</v>
      </c>
      <c r="L119" s="411">
        <f t="shared" si="310"/>
        <v>-0.5</v>
      </c>
      <c r="M119" s="21">
        <f>INDEX(GR!$A$1:$F$520,MATCH($B119,GR!$A:$A,0),2)</f>
        <v>0</v>
      </c>
      <c r="N119" s="22">
        <f>INDEX(GR!$A$1:$F$520,MATCH($B119,GR!$A:$A,0),3)</f>
        <v>0</v>
      </c>
      <c r="O119" s="22">
        <f>INDEX(GR!$A$1:$F$520,MATCH($B119,GR!$A:$A,0),4)</f>
        <v>0</v>
      </c>
      <c r="P119" s="22">
        <f>INDEX(GR!$A$1:$F$520,MATCH($B119,GR!$A:$A,0),5)</f>
        <v>0</v>
      </c>
      <c r="Q119" s="23">
        <f>INDEX(GR!$A$1:$F$520,MATCH($B119,GR!$A:$A,0),6)</f>
        <v>0</v>
      </c>
      <c r="R119" s="64">
        <f t="shared" si="311"/>
        <v>5</v>
      </c>
      <c r="S119" s="28">
        <f t="shared" si="312"/>
        <v>0</v>
      </c>
      <c r="T119" s="28" t="str">
        <f t="shared" si="313"/>
        <v/>
      </c>
      <c r="U119" s="39" t="str">
        <f t="shared" si="321"/>
        <v/>
      </c>
      <c r="V119" s="30">
        <f>INDEX(AE!$A$1:$K$501,MATCH($B119,AE!$A:$A,0),7)</f>
        <v>0</v>
      </c>
      <c r="W119" s="31">
        <f>INDEX(AE!$A$1:$K$501,MATCH($B119,AE!$A:$A,0),8)</f>
        <v>1</v>
      </c>
      <c r="X119" s="31">
        <f>INDEX(AE!$A$1:$K$501,MATCH($B119,AE!$A:$A,0),9)</f>
        <v>0</v>
      </c>
      <c r="Y119" s="31">
        <f>INDEX(AE!$A$1:$K$501,MATCH($B119,AE!$A:$A,0),10)</f>
        <v>0</v>
      </c>
      <c r="Z119" s="32">
        <f>INDEX(AE!$A$1:$K$501,MATCH($B119,AE!$A:$A,0),11)</f>
        <v>0</v>
      </c>
      <c r="AA119" s="65">
        <f t="shared" si="314"/>
        <v>5</v>
      </c>
      <c r="AB119" s="28">
        <f t="shared" si="315"/>
        <v>0.25</v>
      </c>
      <c r="AC119" s="28">
        <f t="shared" si="316"/>
        <v>-0.33333333333333331</v>
      </c>
      <c r="AD119" s="33">
        <f t="shared" si="322"/>
        <v>-1</v>
      </c>
      <c r="AE119" s="30">
        <f>INDEX(AE!$A$1:$K$501,MATCH($B119,AE!$A:$A,0),2)</f>
        <v>0</v>
      </c>
      <c r="AF119" s="31">
        <f>INDEX(AE!$A$1:$K$501,MATCH($B119,AE!$A:$A,0),3)</f>
        <v>2</v>
      </c>
      <c r="AG119" s="31">
        <f>INDEX(AE!$A$1:$K$501,MATCH($B119,AE!$A:$A,0),4)</f>
        <v>0</v>
      </c>
      <c r="AH119" s="31">
        <f>INDEX(AE!$A$1:$K$501,MATCH($B119,AE!$A:$A,0),5)</f>
        <v>0</v>
      </c>
      <c r="AI119" s="32">
        <f>INDEX(AE!$A$1:$K$501,MATCH($B119,AE!$A:$A,0),6)</f>
        <v>0</v>
      </c>
      <c r="AJ119" s="34">
        <f t="shared" si="317"/>
        <v>0.5</v>
      </c>
      <c r="AK119" s="28">
        <f t="shared" si="318"/>
        <v>-0.66666666666666663</v>
      </c>
      <c r="AL119" s="33">
        <f t="shared" si="323"/>
        <v>-1</v>
      </c>
      <c r="AM119" s="35">
        <f t="shared" si="319"/>
        <v>0.5</v>
      </c>
      <c r="AN119" s="41" t="str">
        <f t="shared" si="320"/>
        <v/>
      </c>
      <c r="AO119" s="42"/>
      <c r="AP119" s="42"/>
    </row>
    <row r="120" spans="1:42" s="6" customFormat="1">
      <c r="A120" s="180" t="s">
        <v>161</v>
      </c>
      <c r="B120" s="180" t="s">
        <v>162</v>
      </c>
      <c r="C120" s="8"/>
      <c r="D120" s="21">
        <f>INDEX(PR!$A$1:$F$505,MATCH($B120,PR!$A:$A,0),2)</f>
        <v>8</v>
      </c>
      <c r="E120" s="22">
        <f>INDEX(PR!$A$1:$F$505,MATCH($B120,PR!$A:$A,0),3)</f>
        <v>7</v>
      </c>
      <c r="F120" s="22">
        <f>INDEX(PR!$A$1:$F$505,MATCH($B120,PR!$A:$A,0),4)</f>
        <v>5</v>
      </c>
      <c r="G120" s="22">
        <f>INDEX(PR!$A$1:$F$505,MATCH($B120,PR!$A:$A,0),5)</f>
        <v>7</v>
      </c>
      <c r="H120" s="22">
        <f>INDEX(PR!$A$1:$F$505,MATCH($B120,PR!$A:$A,0),6)</f>
        <v>3</v>
      </c>
      <c r="I120" s="60">
        <f t="shared" si="307"/>
        <v>5</v>
      </c>
      <c r="J120" s="25">
        <f t="shared" si="308"/>
        <v>6</v>
      </c>
      <c r="K120" s="25">
        <f t="shared" si="309"/>
        <v>-3.75</v>
      </c>
      <c r="L120" s="427">
        <f t="shared" si="310"/>
        <v>-0.55555555555555558</v>
      </c>
      <c r="M120" s="21">
        <f>INDEX(GR!$A$1:$F$520,MATCH($B120,GR!$A:$A,0),2)</f>
        <v>1</v>
      </c>
      <c r="N120" s="22">
        <f>INDEX(GR!$A$1:$F$520,MATCH($B120,GR!$A:$A,0),3)</f>
        <v>2</v>
      </c>
      <c r="O120" s="22">
        <f>INDEX(GR!$A$1:$F$520,MATCH($B120,GR!$A:$A,0),4)</f>
        <v>3</v>
      </c>
      <c r="P120" s="22">
        <f>INDEX(GR!$A$1:$F$520,MATCH($B120,GR!$A:$A,0),5)</f>
        <v>2</v>
      </c>
      <c r="Q120" s="23">
        <f>INDEX(GR!$A$1:$F$520,MATCH($B120,GR!$A:$A,0),6)</f>
        <v>4</v>
      </c>
      <c r="R120" s="64">
        <f t="shared" si="311"/>
        <v>5</v>
      </c>
      <c r="S120" s="28">
        <f t="shared" si="312"/>
        <v>2.4</v>
      </c>
      <c r="T120" s="28">
        <f t="shared" si="313"/>
        <v>2</v>
      </c>
      <c r="U120" s="39">
        <f t="shared" si="321"/>
        <v>1</v>
      </c>
      <c r="V120" s="30">
        <f>INDEX(AE!$A$1:$K$501,MATCH($B120,AE!$A:$A,0),7)</f>
        <v>2</v>
      </c>
      <c r="W120" s="31">
        <f>INDEX(AE!$A$1:$K$501,MATCH($B120,AE!$A:$A,0),8)</f>
        <v>1</v>
      </c>
      <c r="X120" s="31">
        <f>INDEX(AE!$A$1:$K$501,MATCH($B120,AE!$A:$A,0),9)</f>
        <v>1</v>
      </c>
      <c r="Y120" s="31">
        <f>INDEX(AE!$A$1:$K$501,MATCH($B120,AE!$A:$A,0),10)</f>
        <v>0</v>
      </c>
      <c r="Z120" s="32">
        <f>INDEX(AE!$A$1:$K$501,MATCH($B120,AE!$A:$A,0),11)</f>
        <v>0</v>
      </c>
      <c r="AA120" s="65">
        <f t="shared" si="314"/>
        <v>5</v>
      </c>
      <c r="AB120" s="28">
        <f t="shared" si="315"/>
        <v>0.8</v>
      </c>
      <c r="AC120" s="28">
        <f t="shared" si="316"/>
        <v>-1</v>
      </c>
      <c r="AD120" s="33">
        <f t="shared" si="322"/>
        <v>-1</v>
      </c>
      <c r="AE120" s="30">
        <f>INDEX(AE!$A$1:$K$501,MATCH($B120,AE!$A:$A,0),2)</f>
        <v>4</v>
      </c>
      <c r="AF120" s="31">
        <f>INDEX(AE!$A$1:$K$501,MATCH($B120,AE!$A:$A,0),3)</f>
        <v>4</v>
      </c>
      <c r="AG120" s="31">
        <f>INDEX(AE!$A$1:$K$501,MATCH($B120,AE!$A:$A,0),4)</f>
        <v>3</v>
      </c>
      <c r="AH120" s="31">
        <f>INDEX(AE!$A$1:$K$501,MATCH($B120,AE!$A:$A,0),5)</f>
        <v>1</v>
      </c>
      <c r="AI120" s="32">
        <f>INDEX(AE!$A$1:$K$501,MATCH($B120,AE!$A:$A,0),6)</f>
        <v>1</v>
      </c>
      <c r="AJ120" s="34">
        <f t="shared" si="317"/>
        <v>2.6</v>
      </c>
      <c r="AK120" s="28">
        <f t="shared" si="318"/>
        <v>-2</v>
      </c>
      <c r="AL120" s="33">
        <f t="shared" si="323"/>
        <v>-0.66666666666666663</v>
      </c>
      <c r="AM120" s="35">
        <f t="shared" si="319"/>
        <v>0.30769230769230771</v>
      </c>
      <c r="AN120" s="142">
        <f t="shared" si="320"/>
        <v>0</v>
      </c>
      <c r="AO120" s="42"/>
      <c r="AP120" s="42"/>
    </row>
    <row r="121" spans="1:42" s="6" customFormat="1">
      <c r="A121" s="180" t="s">
        <v>155</v>
      </c>
      <c r="B121" s="180" t="s">
        <v>163</v>
      </c>
      <c r="C121" s="8"/>
      <c r="D121" s="21">
        <f>INDEX(PR!$A$1:$F$505,MATCH($B121,PR!$A:$A,0),2)</f>
        <v>0</v>
      </c>
      <c r="E121" s="22">
        <f>INDEX(PR!$A$1:$F$505,MATCH($B121,PR!$A:$A,0),3)</f>
        <v>0</v>
      </c>
      <c r="F121" s="22">
        <f>INDEX(PR!$A$1:$F$505,MATCH($B121,PR!$A:$A,0),4)</f>
        <v>0</v>
      </c>
      <c r="G121" s="22">
        <f>INDEX(PR!$A$1:$F$505,MATCH($B121,PR!$A:$A,0),5)</f>
        <v>1</v>
      </c>
      <c r="H121" s="22">
        <f>INDEX(PR!$A$1:$F$505,MATCH($B121,PR!$A:$A,0),6)</f>
        <v>0</v>
      </c>
      <c r="I121" s="60">
        <f t="shared" si="307"/>
        <v>5</v>
      </c>
      <c r="J121" s="25">
        <f t="shared" si="308"/>
        <v>0.5</v>
      </c>
      <c r="K121" s="25">
        <f t="shared" si="309"/>
        <v>-1</v>
      </c>
      <c r="L121" s="411">
        <f t="shared" si="310"/>
        <v>-1</v>
      </c>
      <c r="M121" s="21">
        <f>INDEX(GR!$A$1:$F$520,MATCH($B121,GR!$A:$A,0),2)</f>
        <v>0</v>
      </c>
      <c r="N121" s="22">
        <f>INDEX(GR!$A$1:$F$520,MATCH($B121,GR!$A:$A,0),3)</f>
        <v>0</v>
      </c>
      <c r="O121" s="22">
        <f>INDEX(GR!$A$1:$F$520,MATCH($B121,GR!$A:$A,0),4)</f>
        <v>0</v>
      </c>
      <c r="P121" s="22">
        <f>INDEX(GR!$A$1:$F$520,MATCH($B121,GR!$A:$A,0),5)</f>
        <v>0</v>
      </c>
      <c r="Q121" s="23">
        <f>INDEX(GR!$A$1:$F$520,MATCH($B121,GR!$A:$A,0),6)</f>
        <v>0</v>
      </c>
      <c r="R121" s="64">
        <f t="shared" si="311"/>
        <v>5</v>
      </c>
      <c r="S121" s="28">
        <f t="shared" si="312"/>
        <v>0</v>
      </c>
      <c r="T121" s="28" t="str">
        <f t="shared" si="313"/>
        <v/>
      </c>
      <c r="U121" s="39" t="str">
        <f t="shared" si="321"/>
        <v/>
      </c>
      <c r="V121" s="30"/>
      <c r="W121" s="31"/>
      <c r="X121" s="31"/>
      <c r="Y121" s="31"/>
      <c r="Z121" s="32"/>
      <c r="AA121" s="31"/>
      <c r="AB121" s="28"/>
      <c r="AC121" s="28"/>
      <c r="AD121" s="39" t="str">
        <f t="shared" si="322"/>
        <v/>
      </c>
      <c r="AE121" s="30"/>
      <c r="AF121" s="31"/>
      <c r="AG121" s="31"/>
      <c r="AH121" s="31"/>
      <c r="AI121" s="32"/>
      <c r="AJ121" s="34"/>
      <c r="AK121" s="28"/>
      <c r="AL121" s="39" t="str">
        <f t="shared" si="323"/>
        <v/>
      </c>
      <c r="AM121" s="35"/>
      <c r="AN121" s="41"/>
      <c r="AO121" s="42"/>
      <c r="AP121" s="42"/>
    </row>
    <row r="122" spans="1:42" s="69" customFormat="1">
      <c r="A122" s="181" t="s">
        <v>164</v>
      </c>
      <c r="B122" s="181"/>
      <c r="C122" s="117"/>
      <c r="D122" s="72">
        <f>SUM(D117:D120)</f>
        <v>14</v>
      </c>
      <c r="E122" s="73">
        <f>SUM(E117:E120)</f>
        <v>9</v>
      </c>
      <c r="F122" s="73">
        <f>SUM(F117:F120)</f>
        <v>10</v>
      </c>
      <c r="G122" s="73">
        <f>SUM(G117:G120)</f>
        <v>12</v>
      </c>
      <c r="H122" s="73">
        <f>SUM(H117:H120)</f>
        <v>6</v>
      </c>
      <c r="I122" s="137">
        <f t="shared" si="307"/>
        <v>5</v>
      </c>
      <c r="J122" s="76">
        <f t="shared" si="308"/>
        <v>10.199999999999999</v>
      </c>
      <c r="K122" s="76">
        <f t="shared" si="309"/>
        <v>-5.25</v>
      </c>
      <c r="L122" s="77">
        <f t="shared" si="310"/>
        <v>-0.46666666666666667</v>
      </c>
      <c r="M122" s="72">
        <f>SUM(M117:M120)</f>
        <v>2</v>
      </c>
      <c r="N122" s="73">
        <f>SUM(N117:N120)</f>
        <v>4</v>
      </c>
      <c r="O122" s="73">
        <f>SUM(O117:O120)</f>
        <v>3</v>
      </c>
      <c r="P122" s="73">
        <f>SUM(P117:P120)</f>
        <v>6</v>
      </c>
      <c r="Q122" s="74">
        <f>SUM(Q117:Q120)</f>
        <v>6</v>
      </c>
      <c r="R122" s="138">
        <f t="shared" si="311"/>
        <v>5</v>
      </c>
      <c r="S122" s="79">
        <f t="shared" si="312"/>
        <v>4.2</v>
      </c>
      <c r="T122" s="79">
        <f t="shared" si="313"/>
        <v>2.25</v>
      </c>
      <c r="U122" s="141">
        <f t="shared" si="321"/>
        <v>0.6</v>
      </c>
      <c r="V122" s="72">
        <f>SUM(V117:V120)</f>
        <v>3</v>
      </c>
      <c r="W122" s="73">
        <f>SUM(W117:W120)</f>
        <v>2</v>
      </c>
      <c r="X122" s="73">
        <f>SUM(X117:X120)</f>
        <v>1</v>
      </c>
      <c r="Y122" s="73">
        <f>SUM(Y117:Y120)</f>
        <v>0</v>
      </c>
      <c r="Z122" s="74">
        <f>SUM(Z117:Z120)</f>
        <v>2</v>
      </c>
      <c r="AA122" s="138">
        <f t="shared" si="314"/>
        <v>5</v>
      </c>
      <c r="AB122" s="79">
        <f t="shared" si="315"/>
        <v>1.6</v>
      </c>
      <c r="AC122" s="79">
        <f t="shared" si="316"/>
        <v>0.5</v>
      </c>
      <c r="AD122" s="141">
        <f t="shared" si="322"/>
        <v>0.33333333333333331</v>
      </c>
      <c r="AE122" s="72">
        <f>SUM(AE117:AE120)</f>
        <v>7</v>
      </c>
      <c r="AF122" s="73">
        <f>SUM(AF117:AF120)</f>
        <v>8</v>
      </c>
      <c r="AG122" s="73">
        <f>SUM(AG117:AG120)</f>
        <v>8</v>
      </c>
      <c r="AH122" s="73">
        <f>SUM(AH117:AH120)</f>
        <v>3</v>
      </c>
      <c r="AI122" s="74">
        <f>SUM(AI117:AI120)</f>
        <v>8</v>
      </c>
      <c r="AJ122" s="83">
        <f t="shared" si="317"/>
        <v>6.8</v>
      </c>
      <c r="AK122" s="79">
        <f t="shared" si="318"/>
        <v>1.5</v>
      </c>
      <c r="AL122" s="141">
        <f t="shared" si="323"/>
        <v>0.23076923076923078</v>
      </c>
      <c r="AM122" s="84">
        <f t="shared" si="319"/>
        <v>0.23529411764705885</v>
      </c>
      <c r="AN122" s="85">
        <f t="shared" si="320"/>
        <v>0.25</v>
      </c>
      <c r="AO122" s="119"/>
      <c r="AP122" s="119"/>
    </row>
    <row r="123" spans="1:42" s="69" customFormat="1">
      <c r="A123" s="181"/>
      <c r="B123" s="181"/>
      <c r="C123" s="117"/>
      <c r="D123" s="72"/>
      <c r="E123" s="73"/>
      <c r="F123" s="73"/>
      <c r="G123" s="73"/>
      <c r="H123" s="73"/>
      <c r="I123" s="75"/>
      <c r="J123" s="76"/>
      <c r="K123" s="76"/>
      <c r="L123" s="39"/>
      <c r="M123" s="72"/>
      <c r="N123" s="73"/>
      <c r="O123" s="73"/>
      <c r="P123" s="73"/>
      <c r="Q123" s="74"/>
      <c r="R123" s="78"/>
      <c r="S123" s="79"/>
      <c r="T123" s="79"/>
      <c r="U123" s="141"/>
      <c r="V123" s="72"/>
      <c r="W123" s="73"/>
      <c r="X123" s="73"/>
      <c r="Y123" s="73"/>
      <c r="Z123" s="74"/>
      <c r="AA123" s="81"/>
      <c r="AB123" s="79"/>
      <c r="AC123" s="79"/>
      <c r="AD123" s="39" t="str">
        <f t="shared" si="322"/>
        <v/>
      </c>
      <c r="AE123" s="72"/>
      <c r="AF123" s="73"/>
      <c r="AG123" s="73"/>
      <c r="AH123" s="73"/>
      <c r="AI123" s="74"/>
      <c r="AJ123" s="83"/>
      <c r="AK123" s="79"/>
      <c r="AL123" s="39" t="str">
        <f t="shared" si="323"/>
        <v/>
      </c>
      <c r="AM123" s="84"/>
      <c r="AN123" s="85"/>
      <c r="AO123" s="119"/>
      <c r="AP123" s="119"/>
    </row>
    <row r="124" spans="1:42" s="6" customFormat="1">
      <c r="A124" s="180" t="s">
        <v>165</v>
      </c>
      <c r="B124" s="180" t="s">
        <v>166</v>
      </c>
      <c r="C124" s="8"/>
      <c r="D124" s="21">
        <f>INDEX(PR!$A$1:$F$505,MATCH($B124,PR!$A:$A,0),2)</f>
        <v>4</v>
      </c>
      <c r="E124" s="22">
        <f>INDEX(PR!$A$1:$F$505,MATCH($B124,PR!$A:$A,0),3)</f>
        <v>7</v>
      </c>
      <c r="F124" s="22">
        <f>INDEX(PR!$A$1:$F$505,MATCH($B124,PR!$A:$A,0),4)</f>
        <v>8</v>
      </c>
      <c r="G124" s="22">
        <f>INDEX(PR!$A$1:$F$505,MATCH($B124,PR!$A:$A,0),5)</f>
        <v>10</v>
      </c>
      <c r="H124" s="22">
        <f>INDEX(PR!$A$1:$F$505,MATCH($B124,PR!$A:$A,0),6)</f>
        <v>10</v>
      </c>
      <c r="I124" s="60">
        <f t="shared" si="307"/>
        <v>5</v>
      </c>
      <c r="J124" s="25">
        <f t="shared" si="308"/>
        <v>7.8</v>
      </c>
      <c r="K124" s="25">
        <f t="shared" si="309"/>
        <v>2.75</v>
      </c>
      <c r="L124" s="39">
        <f t="shared" si="310"/>
        <v>0.37931034482758619</v>
      </c>
      <c r="M124" s="21">
        <f>INDEX(GR!$A$1:$F$520,MATCH($B124,GR!$A:$A,0),2)</f>
        <v>1</v>
      </c>
      <c r="N124" s="22">
        <f>INDEX(GR!$A$1:$F$520,MATCH($B124,GR!$A:$A,0),3)</f>
        <v>1</v>
      </c>
      <c r="O124" s="22">
        <f>INDEX(GR!$A$1:$F$520,MATCH($B124,GR!$A:$A,0),4)</f>
        <v>1</v>
      </c>
      <c r="P124" s="22">
        <f>INDEX(GR!$A$1:$F$520,MATCH($B124,GR!$A:$A,0),5)</f>
        <v>2</v>
      </c>
      <c r="Q124" s="23">
        <f>INDEX(GR!$A$1:$F$520,MATCH($B124,GR!$A:$A,0),6)</f>
        <v>2</v>
      </c>
      <c r="R124" s="64">
        <f t="shared" si="311"/>
        <v>5</v>
      </c>
      <c r="S124" s="28">
        <f t="shared" si="312"/>
        <v>1.4</v>
      </c>
      <c r="T124" s="28">
        <f t="shared" si="313"/>
        <v>0.75</v>
      </c>
      <c r="U124" s="39">
        <f t="shared" si="321"/>
        <v>0.6</v>
      </c>
      <c r="V124" s="30">
        <f>INDEX(AE!$A$1:$K$501,MATCH($B124,AE!$A:$A,0),7)</f>
        <v>0</v>
      </c>
      <c r="W124" s="31">
        <f>INDEX(AE!$A$1:$K$501,MATCH($B124,AE!$A:$A,0),8)</f>
        <v>2</v>
      </c>
      <c r="X124" s="31">
        <f>INDEX(AE!$A$1:$K$501,MATCH($B124,AE!$A:$A,0),9)</f>
        <v>2</v>
      </c>
      <c r="Y124" s="31">
        <f>INDEX(AE!$A$1:$K$501,MATCH($B124,AE!$A:$A,0),10)</f>
        <v>2</v>
      </c>
      <c r="Z124" s="32">
        <f>INDEX(AE!$A$1:$K$501,MATCH($B124,AE!$A:$A,0),11)</f>
        <v>3</v>
      </c>
      <c r="AA124" s="65">
        <f t="shared" si="314"/>
        <v>5</v>
      </c>
      <c r="AB124" s="28">
        <f t="shared" si="315"/>
        <v>2.25</v>
      </c>
      <c r="AC124" s="28">
        <f t="shared" si="316"/>
        <v>1</v>
      </c>
      <c r="AD124" s="39">
        <f t="shared" si="322"/>
        <v>0.5</v>
      </c>
      <c r="AE124" s="30">
        <f>INDEX(AE!$A$1:$K$501,MATCH($B124,AE!$A:$A,0),2)</f>
        <v>6</v>
      </c>
      <c r="AF124" s="31">
        <f>INDEX(AE!$A$1:$K$501,MATCH($B124,AE!$A:$A,0),3)</f>
        <v>6</v>
      </c>
      <c r="AG124" s="31">
        <f>INDEX(AE!$A$1:$K$501,MATCH($B124,AE!$A:$A,0),4)</f>
        <v>7</v>
      </c>
      <c r="AH124" s="31">
        <f>INDEX(AE!$A$1:$K$501,MATCH($B124,AE!$A:$A,0),5)</f>
        <v>6</v>
      </c>
      <c r="AI124" s="32">
        <f>INDEX(AE!$A$1:$K$501,MATCH($B124,AE!$A:$A,0),6)</f>
        <v>3</v>
      </c>
      <c r="AJ124" s="34">
        <f t="shared" si="317"/>
        <v>5.6</v>
      </c>
      <c r="AK124" s="28">
        <f t="shared" si="318"/>
        <v>-3.25</v>
      </c>
      <c r="AL124" s="427">
        <f t="shared" si="323"/>
        <v>-0.52</v>
      </c>
      <c r="AM124" s="35">
        <f t="shared" si="319"/>
        <v>0.4017857142857143</v>
      </c>
      <c r="AN124" s="41">
        <f t="shared" si="320"/>
        <v>1</v>
      </c>
      <c r="AO124" s="42"/>
      <c r="AP124" s="42"/>
    </row>
    <row r="125" spans="1:42" s="6" customFormat="1">
      <c r="A125" s="180" t="s">
        <v>167</v>
      </c>
      <c r="B125" s="180" t="s">
        <v>168</v>
      </c>
      <c r="C125" s="8"/>
      <c r="D125" s="21">
        <f>INDEX(PR!$A$1:$F$505,MATCH($B125,PR!$A:$A,0),2)</f>
        <v>29</v>
      </c>
      <c r="E125" s="22">
        <f>INDEX(PR!$A$1:$F$505,MATCH($B125,PR!$A:$A,0),3)</f>
        <v>30</v>
      </c>
      <c r="F125" s="22">
        <f>INDEX(PR!$A$1:$F$505,MATCH($B125,PR!$A:$A,0),4)</f>
        <v>21</v>
      </c>
      <c r="G125" s="22">
        <f>INDEX(PR!$A$1:$F$505,MATCH($B125,PR!$A:$A,0),5)</f>
        <v>16</v>
      </c>
      <c r="H125" s="22">
        <f>INDEX(PR!$A$1:$F$505,MATCH($B125,PR!$A:$A,0),6)</f>
        <v>20</v>
      </c>
      <c r="I125" s="60">
        <f t="shared" si="307"/>
        <v>5</v>
      </c>
      <c r="J125" s="25">
        <f t="shared" si="308"/>
        <v>23.2</v>
      </c>
      <c r="K125" s="25">
        <f t="shared" si="309"/>
        <v>-4</v>
      </c>
      <c r="L125" s="26">
        <f t="shared" si="310"/>
        <v>-0.16666666666666666</v>
      </c>
      <c r="M125" s="21">
        <f>INDEX(GR!$A$1:$F$520,MATCH($B125,GR!$A:$A,0),2)</f>
        <v>6</v>
      </c>
      <c r="N125" s="22">
        <f>INDEX(GR!$A$1:$F$520,MATCH($B125,GR!$A:$A,0),3)</f>
        <v>2</v>
      </c>
      <c r="O125" s="22">
        <f>INDEX(GR!$A$1:$F$520,MATCH($B125,GR!$A:$A,0),4)</f>
        <v>9</v>
      </c>
      <c r="P125" s="22">
        <f>INDEX(GR!$A$1:$F$520,MATCH($B125,GR!$A:$A,0),5)</f>
        <v>9</v>
      </c>
      <c r="Q125" s="23">
        <f>INDEX(GR!$A$1:$F$520,MATCH($B125,GR!$A:$A,0),6)</f>
        <v>4</v>
      </c>
      <c r="R125" s="64">
        <f t="shared" si="311"/>
        <v>5</v>
      </c>
      <c r="S125" s="28">
        <f t="shared" si="312"/>
        <v>6</v>
      </c>
      <c r="T125" s="28">
        <f t="shared" si="313"/>
        <v>-2.5</v>
      </c>
      <c r="U125" s="409">
        <f t="shared" si="321"/>
        <v>-0.38461538461538464</v>
      </c>
      <c r="V125" s="30">
        <f>INDEX(AE!$A$1:$K$501,MATCH($B125,AE!$A:$A,0),7)</f>
        <v>8</v>
      </c>
      <c r="W125" s="31">
        <f>INDEX(AE!$A$1:$K$501,MATCH($B125,AE!$A:$A,0),8)</f>
        <v>5</v>
      </c>
      <c r="X125" s="31">
        <f>INDEX(AE!$A$1:$K$501,MATCH($B125,AE!$A:$A,0),9)</f>
        <v>3</v>
      </c>
      <c r="Y125" s="31">
        <f>INDEX(AE!$A$1:$K$501,MATCH($B125,AE!$A:$A,0),10)</f>
        <v>6</v>
      </c>
      <c r="Z125" s="32">
        <f>INDEX(AE!$A$1:$K$501,MATCH($B125,AE!$A:$A,0),11)</f>
        <v>8</v>
      </c>
      <c r="AA125" s="65">
        <f t="shared" si="314"/>
        <v>5</v>
      </c>
      <c r="AB125" s="28">
        <f t="shared" si="315"/>
        <v>6</v>
      </c>
      <c r="AC125" s="28">
        <f t="shared" si="316"/>
        <v>2.5</v>
      </c>
      <c r="AD125" s="39">
        <f t="shared" si="322"/>
        <v>0.45454545454545453</v>
      </c>
      <c r="AE125" s="30">
        <f>INDEX(AE!$A$1:$K$501,MATCH($B125,AE!$A:$A,0),2)</f>
        <v>11</v>
      </c>
      <c r="AF125" s="31">
        <f>INDEX(AE!$A$1:$K$501,MATCH($B125,AE!$A:$A,0),3)</f>
        <v>5</v>
      </c>
      <c r="AG125" s="31">
        <f>INDEX(AE!$A$1:$K$501,MATCH($B125,AE!$A:$A,0),4)</f>
        <v>6</v>
      </c>
      <c r="AH125" s="31">
        <f>INDEX(AE!$A$1:$K$501,MATCH($B125,AE!$A:$A,0),5)</f>
        <v>8</v>
      </c>
      <c r="AI125" s="32">
        <f>INDEX(AE!$A$1:$K$501,MATCH($B125,AE!$A:$A,0),6)</f>
        <v>11</v>
      </c>
      <c r="AJ125" s="34">
        <f t="shared" si="317"/>
        <v>8.1999999999999993</v>
      </c>
      <c r="AK125" s="28">
        <f t="shared" si="318"/>
        <v>3.5</v>
      </c>
      <c r="AL125" s="39">
        <f t="shared" si="323"/>
        <v>0.46666666666666667</v>
      </c>
      <c r="AM125" s="35">
        <f t="shared" si="319"/>
        <v>0.73170731707317083</v>
      </c>
      <c r="AN125" s="41">
        <f t="shared" si="320"/>
        <v>0.72727272727272729</v>
      </c>
      <c r="AO125" s="42"/>
      <c r="AP125" s="42"/>
    </row>
    <row r="126" spans="1:42" s="69" customFormat="1">
      <c r="A126" s="181" t="s">
        <v>169</v>
      </c>
      <c r="B126" s="181"/>
      <c r="C126" s="117"/>
      <c r="D126" s="72">
        <f>D124+D125</f>
        <v>33</v>
      </c>
      <c r="E126" s="73">
        <f t="shared" ref="E126:H126" si="357">E124+E125</f>
        <v>37</v>
      </c>
      <c r="F126" s="73">
        <f t="shared" si="357"/>
        <v>29</v>
      </c>
      <c r="G126" s="73">
        <f t="shared" si="357"/>
        <v>26</v>
      </c>
      <c r="H126" s="74">
        <f t="shared" si="357"/>
        <v>30</v>
      </c>
      <c r="I126" s="137">
        <f>COUNTIF(D126:H126,"&lt;40")</f>
        <v>5</v>
      </c>
      <c r="J126" s="76">
        <f t="shared" si="308"/>
        <v>31</v>
      </c>
      <c r="K126" s="76">
        <f t="shared" si="309"/>
        <v>-1.25</v>
      </c>
      <c r="L126" s="77">
        <f t="shared" si="310"/>
        <v>-0.04</v>
      </c>
      <c r="M126" s="72">
        <f>M124+M125</f>
        <v>7</v>
      </c>
      <c r="N126" s="73">
        <f t="shared" ref="N126:Q126" si="358">N124+N125</f>
        <v>3</v>
      </c>
      <c r="O126" s="73">
        <f t="shared" si="358"/>
        <v>10</v>
      </c>
      <c r="P126" s="73">
        <f t="shared" si="358"/>
        <v>11</v>
      </c>
      <c r="Q126" s="74">
        <f t="shared" si="358"/>
        <v>6</v>
      </c>
      <c r="R126" s="185">
        <f t="shared" si="311"/>
        <v>3</v>
      </c>
      <c r="S126" s="79">
        <f t="shared" si="312"/>
        <v>7.4</v>
      </c>
      <c r="T126" s="79">
        <f t="shared" si="313"/>
        <v>-1.75</v>
      </c>
      <c r="U126" s="421">
        <f t="shared" si="321"/>
        <v>-0.22580645161290322</v>
      </c>
      <c r="V126" s="72">
        <f>V124+V125</f>
        <v>8</v>
      </c>
      <c r="W126" s="73">
        <f t="shared" ref="W126:Z126" si="359">W124+W125</f>
        <v>7</v>
      </c>
      <c r="X126" s="73">
        <f t="shared" si="359"/>
        <v>5</v>
      </c>
      <c r="Y126" s="73">
        <f t="shared" si="359"/>
        <v>8</v>
      </c>
      <c r="Z126" s="74">
        <f t="shared" si="359"/>
        <v>11</v>
      </c>
      <c r="AA126" s="139">
        <f t="shared" si="314"/>
        <v>4</v>
      </c>
      <c r="AB126" s="79">
        <f t="shared" si="315"/>
        <v>7.8</v>
      </c>
      <c r="AC126" s="79">
        <f t="shared" si="316"/>
        <v>4</v>
      </c>
      <c r="AD126" s="141">
        <f t="shared" si="322"/>
        <v>0.5714285714285714</v>
      </c>
      <c r="AE126" s="72">
        <f>AE124+AE125</f>
        <v>17</v>
      </c>
      <c r="AF126" s="73">
        <f t="shared" ref="AF126:AI126" si="360">AF124+AF125</f>
        <v>11</v>
      </c>
      <c r="AG126" s="73">
        <f t="shared" si="360"/>
        <v>13</v>
      </c>
      <c r="AH126" s="73">
        <f t="shared" si="360"/>
        <v>14</v>
      </c>
      <c r="AI126" s="74">
        <f t="shared" si="360"/>
        <v>14</v>
      </c>
      <c r="AJ126" s="83">
        <f t="shared" si="317"/>
        <v>13.8</v>
      </c>
      <c r="AK126" s="79">
        <f t="shared" si="318"/>
        <v>0.25</v>
      </c>
      <c r="AL126" s="141">
        <f t="shared" si="323"/>
        <v>1.8181818181818181E-2</v>
      </c>
      <c r="AM126" s="84">
        <f t="shared" si="319"/>
        <v>0.56521739130434778</v>
      </c>
      <c r="AN126" s="85">
        <f t="shared" si="320"/>
        <v>0.7857142857142857</v>
      </c>
      <c r="AO126" s="119"/>
      <c r="AP126" s="119"/>
    </row>
    <row r="127" spans="1:42" s="69" customFormat="1">
      <c r="A127" s="181"/>
      <c r="B127" s="181"/>
      <c r="C127" s="117"/>
      <c r="D127" s="72"/>
      <c r="E127" s="73"/>
      <c r="F127" s="73"/>
      <c r="G127" s="73"/>
      <c r="H127" s="74"/>
      <c r="I127" s="75"/>
      <c r="J127" s="76"/>
      <c r="K127" s="76"/>
      <c r="L127" s="39"/>
      <c r="M127" s="72"/>
      <c r="N127" s="73"/>
      <c r="O127" s="73"/>
      <c r="P127" s="73"/>
      <c r="Q127" s="74"/>
      <c r="R127" s="78"/>
      <c r="S127" s="79"/>
      <c r="T127" s="79"/>
      <c r="U127" s="141"/>
      <c r="V127" s="72"/>
      <c r="W127" s="73"/>
      <c r="X127" s="73"/>
      <c r="Y127" s="73"/>
      <c r="Z127" s="74"/>
      <c r="AA127" s="81"/>
      <c r="AB127" s="79"/>
      <c r="AC127" s="79"/>
      <c r="AD127" s="39" t="str">
        <f t="shared" si="322"/>
        <v/>
      </c>
      <c r="AE127" s="72"/>
      <c r="AF127" s="73"/>
      <c r="AG127" s="73"/>
      <c r="AH127" s="73"/>
      <c r="AI127" s="74"/>
      <c r="AJ127" s="83"/>
      <c r="AK127" s="79"/>
      <c r="AL127" s="39" t="str">
        <f t="shared" si="323"/>
        <v/>
      </c>
      <c r="AM127" s="84"/>
      <c r="AN127" s="85"/>
      <c r="AO127" s="119"/>
      <c r="AP127" s="119"/>
    </row>
    <row r="128" spans="1:42" s="69" customFormat="1">
      <c r="A128" s="181" t="s">
        <v>170</v>
      </c>
      <c r="B128" s="181" t="s">
        <v>171</v>
      </c>
      <c r="C128" s="117"/>
      <c r="D128" s="72">
        <f>D102+D110+D115+D122+D126</f>
        <v>171</v>
      </c>
      <c r="E128" s="73">
        <f>E102+E110+E115+E122+E126</f>
        <v>175</v>
      </c>
      <c r="F128" s="73">
        <f>F102+F110+F115+F122+F126</f>
        <v>147</v>
      </c>
      <c r="G128" s="73">
        <f>G102+G110+G115+G122+G126</f>
        <v>134</v>
      </c>
      <c r="H128" s="74">
        <f>H102+H110+H115+H122+H126</f>
        <v>135</v>
      </c>
      <c r="I128" s="75">
        <f t="shared" si="307"/>
        <v>0</v>
      </c>
      <c r="J128" s="76">
        <f t="shared" si="308"/>
        <v>152.4</v>
      </c>
      <c r="K128" s="76">
        <f t="shared" si="309"/>
        <v>-21.75</v>
      </c>
      <c r="L128" s="77">
        <f t="shared" si="310"/>
        <v>-0.13875598086124402</v>
      </c>
      <c r="M128" s="72">
        <f>M102+M110+M115+M122+M126</f>
        <v>28</v>
      </c>
      <c r="N128" s="73">
        <f>N102+N110+N115+N122+N126</f>
        <v>23</v>
      </c>
      <c r="O128" s="73">
        <f>O102+O110+O115+O122+O126</f>
        <v>41</v>
      </c>
      <c r="P128" s="73">
        <f>P102+P110+P115+P122+P126</f>
        <v>42</v>
      </c>
      <c r="Q128" s="74">
        <f>Q102+Q110+Q115+Q122+Q126</f>
        <v>39</v>
      </c>
      <c r="R128" s="78">
        <f t="shared" si="311"/>
        <v>0</v>
      </c>
      <c r="S128" s="79">
        <f t="shared" si="312"/>
        <v>34.6</v>
      </c>
      <c r="T128" s="79">
        <f t="shared" si="313"/>
        <v>5.5</v>
      </c>
      <c r="U128" s="141">
        <f t="shared" si="321"/>
        <v>0.16417910447761194</v>
      </c>
      <c r="V128" s="186">
        <f>V126+V122+V115+V110+V102</f>
        <v>43</v>
      </c>
      <c r="W128" s="187">
        <f t="shared" ref="W128:Z128" si="361">W126+W122+W115+W110+W102</f>
        <v>38</v>
      </c>
      <c r="X128" s="187">
        <f t="shared" si="361"/>
        <v>27</v>
      </c>
      <c r="Y128" s="187">
        <f t="shared" si="361"/>
        <v>32</v>
      </c>
      <c r="Z128" s="187">
        <f t="shared" si="361"/>
        <v>42</v>
      </c>
      <c r="AA128" s="81">
        <f t="shared" si="314"/>
        <v>0</v>
      </c>
      <c r="AB128" s="79">
        <f t="shared" si="315"/>
        <v>36.4</v>
      </c>
      <c r="AC128" s="79">
        <f t="shared" si="316"/>
        <v>7</v>
      </c>
      <c r="AD128" s="141">
        <f t="shared" si="322"/>
        <v>0.2</v>
      </c>
      <c r="AE128" s="186">
        <f>AE126+AE122+AE115+AE110+AE102</f>
        <v>122</v>
      </c>
      <c r="AF128" s="187">
        <f t="shared" ref="AF128:AI128" si="362">AF126+AF122+AF115+AF110+AF102</f>
        <v>95</v>
      </c>
      <c r="AG128" s="187">
        <f t="shared" si="362"/>
        <v>74</v>
      </c>
      <c r="AH128" s="187">
        <f t="shared" si="362"/>
        <v>86</v>
      </c>
      <c r="AI128" s="187">
        <f t="shared" si="362"/>
        <v>89</v>
      </c>
      <c r="AJ128" s="83">
        <f t="shared" si="317"/>
        <v>93.2</v>
      </c>
      <c r="AK128" s="79">
        <f t="shared" si="318"/>
        <v>-5.25</v>
      </c>
      <c r="AL128" s="77">
        <f t="shared" si="323"/>
        <v>-5.5702917771883291E-2</v>
      </c>
      <c r="AM128" s="84">
        <f t="shared" si="319"/>
        <v>0.39055793991416304</v>
      </c>
      <c r="AN128" s="85">
        <f t="shared" si="320"/>
        <v>0.47191011235955055</v>
      </c>
      <c r="AO128" s="86">
        <v>1.68</v>
      </c>
      <c r="AP128" s="68">
        <v>2.63</v>
      </c>
    </row>
    <row r="129" spans="1:42" s="6" customFormat="1">
      <c r="A129" s="1"/>
      <c r="B129" s="2"/>
      <c r="C129" s="2"/>
      <c r="D129" s="481" t="s">
        <v>0</v>
      </c>
      <c r="E129" s="482"/>
      <c r="F129" s="482"/>
      <c r="G129" s="482"/>
      <c r="H129" s="482"/>
      <c r="I129" s="87"/>
      <c r="J129" s="88"/>
      <c r="K129" s="88"/>
      <c r="L129" s="89"/>
      <c r="M129" s="483" t="s">
        <v>1</v>
      </c>
      <c r="N129" s="484"/>
      <c r="O129" s="484"/>
      <c r="P129" s="484"/>
      <c r="Q129" s="484"/>
      <c r="R129" s="90"/>
      <c r="S129" s="91"/>
      <c r="T129" s="91"/>
      <c r="U129" s="92"/>
      <c r="V129" s="481" t="s">
        <v>2</v>
      </c>
      <c r="W129" s="482"/>
      <c r="X129" s="482"/>
      <c r="Y129" s="482"/>
      <c r="Z129" s="482"/>
      <c r="AA129" s="93"/>
      <c r="AB129" s="94"/>
      <c r="AC129" s="94"/>
      <c r="AD129" s="95"/>
      <c r="AE129" s="481" t="s">
        <v>3</v>
      </c>
      <c r="AF129" s="482"/>
      <c r="AG129" s="482"/>
      <c r="AH129" s="482"/>
      <c r="AI129" s="482"/>
      <c r="AJ129" s="96"/>
      <c r="AK129" s="94"/>
      <c r="AL129" s="95"/>
      <c r="AM129" s="3" t="s">
        <v>4</v>
      </c>
      <c r="AN129" s="4">
        <v>2024</v>
      </c>
      <c r="AO129" s="42"/>
      <c r="AP129" s="42"/>
    </row>
    <row r="130" spans="1:42" s="6" customFormat="1">
      <c r="A130" s="7" t="s">
        <v>172</v>
      </c>
      <c r="B130" s="8" t="s">
        <v>8</v>
      </c>
      <c r="C130" s="8"/>
      <c r="D130" s="9" t="s">
        <v>9</v>
      </c>
      <c r="E130" s="10" t="s">
        <v>10</v>
      </c>
      <c r="F130" s="10" t="s">
        <v>11</v>
      </c>
      <c r="G130" s="10" t="s">
        <v>12</v>
      </c>
      <c r="H130" s="10" t="s">
        <v>713</v>
      </c>
      <c r="I130" s="11" t="s">
        <v>13</v>
      </c>
      <c r="J130" s="12" t="s">
        <v>4</v>
      </c>
      <c r="K130" s="12" t="s">
        <v>14</v>
      </c>
      <c r="L130" s="13" t="s">
        <v>15</v>
      </c>
      <c r="M130" s="10" t="s">
        <v>9</v>
      </c>
      <c r="N130" s="10" t="s">
        <v>10</v>
      </c>
      <c r="O130" s="10" t="s">
        <v>11</v>
      </c>
      <c r="P130" s="10" t="s">
        <v>12</v>
      </c>
      <c r="Q130" s="10" t="s">
        <v>713</v>
      </c>
      <c r="R130" s="11" t="s">
        <v>16</v>
      </c>
      <c r="S130" s="14" t="s">
        <v>4</v>
      </c>
      <c r="T130" s="14" t="s">
        <v>14</v>
      </c>
      <c r="U130" s="15" t="s">
        <v>15</v>
      </c>
      <c r="V130" s="9" t="s">
        <v>9</v>
      </c>
      <c r="W130" s="10" t="s">
        <v>10</v>
      </c>
      <c r="X130" s="10" t="s">
        <v>11</v>
      </c>
      <c r="Y130" s="10" t="s">
        <v>12</v>
      </c>
      <c r="Z130" s="10" t="s">
        <v>713</v>
      </c>
      <c r="AA130" s="11" t="s">
        <v>17</v>
      </c>
      <c r="AB130" s="14" t="s">
        <v>4</v>
      </c>
      <c r="AC130" s="14" t="s">
        <v>14</v>
      </c>
      <c r="AD130" s="13" t="s">
        <v>15</v>
      </c>
      <c r="AE130" s="9" t="s">
        <v>9</v>
      </c>
      <c r="AF130" s="10" t="s">
        <v>10</v>
      </c>
      <c r="AG130" s="10" t="s">
        <v>11</v>
      </c>
      <c r="AH130" s="10" t="s">
        <v>12</v>
      </c>
      <c r="AI130" s="10" t="s">
        <v>713</v>
      </c>
      <c r="AJ130" s="16" t="s">
        <v>4</v>
      </c>
      <c r="AK130" s="14" t="s">
        <v>14</v>
      </c>
      <c r="AL130" s="13" t="s">
        <v>15</v>
      </c>
      <c r="AM130" s="17" t="s">
        <v>18</v>
      </c>
      <c r="AN130" s="18" t="s">
        <v>18</v>
      </c>
      <c r="AO130" s="42"/>
      <c r="AP130" s="42"/>
    </row>
    <row r="131" spans="1:42">
      <c r="A131" s="145" t="s">
        <v>173</v>
      </c>
      <c r="B131" s="145" t="s">
        <v>174</v>
      </c>
      <c r="D131" s="21">
        <f>INDEX(PR!$A$1:$F$505,MATCH($B131,PR!$A:$A,0),2)</f>
        <v>79</v>
      </c>
      <c r="E131" s="22">
        <f>INDEX(PR!$A$1:$F$505,MATCH($B131,PR!$A:$A,0),3)</f>
        <v>71</v>
      </c>
      <c r="F131" s="22">
        <f>INDEX(PR!$A$1:$F$505,MATCH($B131,PR!$A:$A,0),4)</f>
        <v>54</v>
      </c>
      <c r="G131" s="22">
        <f>INDEX(PR!$A$1:$F$505,MATCH($B131,PR!$A:$A,0),5)</f>
        <v>49</v>
      </c>
      <c r="H131" s="22">
        <f>INDEX(PR!$A$1:$F$505,MATCH($B131,PR!$A:$A,0),6)</f>
        <v>39</v>
      </c>
      <c r="I131" s="24">
        <f t="shared" ref="I131:I143" si="363">COUNTIF(D131:H131,"&lt;40")</f>
        <v>1</v>
      </c>
      <c r="J131" s="25">
        <f t="shared" ref="J131:J143" si="364">IF(AND(D131=0,E131=0,F131=0,G131=0),H131,IF(AND(D131=0,E131=0,F131=0),AVERAGE(G131:H131),IF(AND(E131=0,D131=0),AVERAGE(F131:H131),IF(D131=0,AVERAGE(E131:H131),AVERAGE(D131:H131)))))</f>
        <v>58.4</v>
      </c>
      <c r="K131" s="25">
        <f t="shared" ref="K131:K143" si="365">IF(AND(D131=0,E131=0,F131=0,G131=0),"",IF(AND(D131=0,E131=0,F131=0),H131-G131,IF(AND(D131=0,E131=0),(H131-AVERAGE(F131:G131)),IF(D131=0,(H131-AVERAGE(E131:G131)),(H131-AVERAGE(D131:G131))))))</f>
        <v>-24.25</v>
      </c>
      <c r="L131" s="26">
        <f t="shared" ref="L131:L143" si="366">IF(AND(D131=0,E131=0,F131=0,G131=0),"",IF(AND(D131=0,E131=0,F131=0),K131/G131,IF(AND(D131=0,E131=0),(K131/AVERAGE(F131:G131)),IF(D131=0,(K131/AVERAGE(E131:G131)),(K131/AVERAGE(D131:G131))))))</f>
        <v>-0.38339920948616601</v>
      </c>
      <c r="M131" s="21">
        <f>INDEX(GR!$A$1:$F$520,MATCH($B131,GR!$A:$A,0),2)</f>
        <v>21</v>
      </c>
      <c r="N131" s="22">
        <f>INDEX(GR!$A$1:$F$520,MATCH($B131,GR!$A:$A,0),3)</f>
        <v>21</v>
      </c>
      <c r="O131" s="22">
        <f>INDEX(GR!$A$1:$F$520,MATCH($B131,GR!$A:$A,0),4)</f>
        <v>25</v>
      </c>
      <c r="P131" s="22">
        <f>INDEX(GR!$A$1:$F$520,MATCH($B131,GR!$A:$A,0),5)</f>
        <v>12</v>
      </c>
      <c r="Q131" s="23">
        <f>INDEX(GR!$A$1:$F$520,MATCH($B131,GR!$A:$A,0),6)</f>
        <v>20</v>
      </c>
      <c r="R131" s="27">
        <f t="shared" ref="R131:R133" si="367">COUNTIF(M131:Q131,"&lt;10")</f>
        <v>0</v>
      </c>
      <c r="S131" s="28">
        <f t="shared" ref="S131:S133" si="368">IF(AND(M131=0,N131=0,O131=0,P131=0),Q131,IF(AND(M131=0,N131=0,O131=0),AVERAGE(P131:Q131),IF(AND(N131=0,M131=0),AVERAGE(O131:Q131),IF(M131=0,AVERAGE(N131:Q131),AVERAGE(M131:Q131)))))</f>
        <v>19.8</v>
      </c>
      <c r="T131" s="28">
        <f t="shared" ref="T131:T133" si="369">IF(AND(M131=0,N131=0,O131=0,P131=0),"",IF(AND(M131=0,N131=0,O131=0),Q131-P131,IF(AND(M131=0,N131=0),(Q131-AVERAGE(O131:P131)),IF(M131=0,(Q131-AVERAGE(N131:P131)),(Q131-AVERAGE(M131:P131))))))</f>
        <v>0.25</v>
      </c>
      <c r="U131" s="40">
        <f>IF(AND(M131=0,N131=0,O131=0,P131=0),"",IF(AND(M131=0,N131=0,O131=0),T131/P131,IF(AND(M131=0,N131=0),(T131/AVERAGE(O131:P131)),IF(M131=0,(T131/AVERAGE(N131:P131)),(T131/AVERAGE(M131:P131))))))</f>
        <v>1.2658227848101266E-2</v>
      </c>
      <c r="V131" s="30">
        <f>INDEX(AE!$A$1:$K$501,MATCH($B131,AE!$A:$A,0),7)</f>
        <v>18</v>
      </c>
      <c r="W131" s="31">
        <f>INDEX(AE!$A$1:$K$501,MATCH($B131,AE!$A:$A,0),8)</f>
        <v>12</v>
      </c>
      <c r="X131" s="31">
        <f>INDEX(AE!$A$1:$K$501,MATCH($B131,AE!$A:$A,0),9)</f>
        <v>7</v>
      </c>
      <c r="Y131" s="31">
        <f>INDEX(AE!$A$1:$K$501,MATCH($B131,AE!$A:$A,0),10)</f>
        <v>10</v>
      </c>
      <c r="Z131" s="32">
        <f>INDEX(AE!$A$1:$K$501,MATCH($B131,AE!$A:$A,0),11)</f>
        <v>7</v>
      </c>
      <c r="AA131" s="425">
        <f t="shared" ref="AA131:AA135" si="370">COUNTIF(V131:Z131,"&lt;10")</f>
        <v>2</v>
      </c>
      <c r="AB131" s="28">
        <f t="shared" ref="AB131:AB135" si="371">IF(AND(V131=0,W131=0,X131=0,Y131=0),Z131,IF(AND(V131=0,W131=0,X131=0),AVERAGE(Y131:Z131),IF(AND(W131=0,V131=0),AVERAGE(X131:Z131),IF(V131=0,AVERAGE(W131:Z131),AVERAGE(V131:Z131)))))</f>
        <v>10.8</v>
      </c>
      <c r="AC131" s="28">
        <f t="shared" ref="AC131:AC135" si="372">IF(AND(V131=0,W131=0,X131=0,Y131=0),"",IF(AND(V131=0,W131=0,X131=0),Z131-Y131,IF(AND(V131=0,W131=0),(Z131-AVERAGE(X131:Y131)),IF(V131=0,(Z131-AVERAGE(W131:Y131)),(Z131-AVERAGE(V131:Y131))))))</f>
        <v>-4.75</v>
      </c>
      <c r="AD131" s="26">
        <f>IF(AND(V131=0,W131=0,X131=0,Y131=0),"",IF(AND(V131=0,W131=0,X131=0),AC131/Z131,IF(AND(V131=0,W131=0),(AC131/AVERAGE(X131:Y131)),IF(V131=0,(AC131/AVERAGE(W131:Y131)),(AC131/AVERAGE(V131:Y131))))))</f>
        <v>-0.40425531914893614</v>
      </c>
      <c r="AE131" s="30">
        <f>INDEX(AE!$A$1:$K$501,MATCH($B131,AE!$A:$A,0),2)</f>
        <v>106</v>
      </c>
      <c r="AF131" s="31">
        <f>INDEX(AE!$A$1:$K$501,MATCH($B131,AE!$A:$A,0),3)</f>
        <v>113</v>
      </c>
      <c r="AG131" s="31">
        <f>INDEX(AE!$A$1:$K$501,MATCH($B131,AE!$A:$A,0),4)</f>
        <v>72</v>
      </c>
      <c r="AH131" s="31">
        <f>INDEX(AE!$A$1:$K$501,MATCH($B131,AE!$A:$A,0),5)</f>
        <v>88</v>
      </c>
      <c r="AI131" s="32">
        <f>INDEX(AE!$A$1:$K$501,MATCH($B131,AE!$A:$A,0),6)</f>
        <v>81</v>
      </c>
      <c r="AJ131" s="34">
        <f t="shared" ref="AJ131:AJ135" si="373">IF(AND(AE131=0,AF131=0,AG131=0,AH131=0),AI131,IF(AND(AE131=0,AF131=0,AG131=0),AVERAGE(AH131:AI131),IF(AND(AF131=0,AE131=0),AVERAGE(AG131:AI131),IF(AE131=0,AVERAGE(AF131:AI131),AVERAGE(AE131:AI131)))))</f>
        <v>92</v>
      </c>
      <c r="AK131" s="28">
        <f t="shared" ref="AK131:AK135" si="374">IF(AND(AE131=0,AF131=0,AG131=0,AH131=0),"",IF(AND(AE131=0,AF131=0,AG131=0),AI131-AH131,IF(AND(AE131=0,AF131=0),(AI131-AVERAGE(AG131:AH131)),IF(AE131=0,(AI131-AVERAGE(AF131:AH131)),(AI131-AVERAGE(AE131:AH131))))))</f>
        <v>-13.75</v>
      </c>
      <c r="AL131" s="26">
        <f>IF(AND(AE131=0,AF131=0,AG131=0,AH131=0),"",IF(AND(AE131=0,AF131=0,AG131=0),AK131/AH131,IF(AND(AE131=0,AF131=0),(AK131/AVERAGE(AG131:AH131)),IF(AE131=0,(AK131/AVERAGE(AF131:AH131)),(AK131/AVERAGE(AE131:AH131))))))</f>
        <v>-0.14511873350923482</v>
      </c>
      <c r="AM131" s="115">
        <f t="shared" ref="AM131:AM143" si="375">IF(AJ131=0,"",AB131/AJ131)</f>
        <v>0.11739130434782609</v>
      </c>
      <c r="AN131" s="142">
        <f>IF(AI131=0,"",Z131/AI131)</f>
        <v>8.6419753086419748E-2</v>
      </c>
    </row>
    <row r="132" spans="1:42">
      <c r="A132" s="188" t="s">
        <v>175</v>
      </c>
      <c r="B132" s="157" t="s">
        <v>176</v>
      </c>
      <c r="C132" s="116" t="s">
        <v>24</v>
      </c>
      <c r="D132" s="45">
        <f>INDEX(PR!$A$1:$F$505,MATCH($B132,PR!$A:$A,0),2)</f>
        <v>4</v>
      </c>
      <c r="E132" s="46">
        <f>INDEX(PR!$A$1:$F$505,MATCH($B132,PR!$A:$A,0),3)</f>
        <v>4</v>
      </c>
      <c r="F132" s="46">
        <f>INDEX(PR!$A$1:$F$505,MATCH($B132,PR!$A:$A,0),4)</f>
        <v>2</v>
      </c>
      <c r="G132" s="46">
        <f>INDEX(PR!$A$1:$F$505,MATCH($B132,PR!$A:$A,0),5)</f>
        <v>1</v>
      </c>
      <c r="H132" s="47">
        <f>INDEX(PR!$A$1:$F$505,MATCH($B132,PR!$A:$A,0),6)</f>
        <v>2</v>
      </c>
      <c r="I132" s="48">
        <f t="shared" si="363"/>
        <v>5</v>
      </c>
      <c r="J132" s="49">
        <f t="shared" si="364"/>
        <v>2.6</v>
      </c>
      <c r="K132" s="49">
        <f t="shared" si="365"/>
        <v>-0.75</v>
      </c>
      <c r="L132" s="50">
        <f t="shared" si="366"/>
        <v>-0.27272727272727271</v>
      </c>
      <c r="M132" s="45">
        <f>INDEX(GR!$A$1:$F$520,MATCH($B132,GR!$A:$A,0),2)</f>
        <v>1</v>
      </c>
      <c r="N132" s="46">
        <f>INDEX(GR!$A$1:$F$520,MATCH($B132,GR!$A:$A,0),3)</f>
        <v>1</v>
      </c>
      <c r="O132" s="46">
        <f>INDEX(GR!$A$1:$F$520,MATCH($B132,GR!$A:$A,0),4)</f>
        <v>0</v>
      </c>
      <c r="P132" s="46">
        <f>INDEX(GR!$A$1:$F$520,MATCH($B132,GR!$A:$A,0),5)</f>
        <v>2</v>
      </c>
      <c r="Q132" s="47">
        <f>INDEX(GR!$A$1:$F$520,MATCH($B132,GR!$A:$A,0),6)</f>
        <v>0</v>
      </c>
      <c r="R132" s="51">
        <f t="shared" si="367"/>
        <v>5</v>
      </c>
      <c r="S132" s="52">
        <f t="shared" si="368"/>
        <v>0.8</v>
      </c>
      <c r="T132" s="52">
        <f t="shared" si="369"/>
        <v>-1</v>
      </c>
      <c r="U132" s="50">
        <f t="shared" ref="U132:U133" si="376">IF(AND(M132=0,N132=0,O132=0,P132=0),"",IF(AND(M132=0,N132=0,O132=0),T132/AVERAGE(Q132:R132),IF(AND(M132=0,N132=0),(T132/AVERAGE(O132:P132)),IF(M132=0,(T132/AVERAGE(N132:P132)),(T132/AVERAGE(M132:P132))))))</f>
        <v>-1</v>
      </c>
      <c r="V132" s="54">
        <f>INDEX(AE!$A$1:$K$501,MATCH($B132,AE!$A:$A,0),7)</f>
        <v>0</v>
      </c>
      <c r="W132" s="55">
        <f>INDEX(AE!$A$1:$K$501,MATCH($B132,AE!$A:$A,0),8)</f>
        <v>0</v>
      </c>
      <c r="X132" s="55">
        <f>INDEX(AE!$A$1:$K$501,MATCH($B132,AE!$A:$A,0),9)</f>
        <v>0</v>
      </c>
      <c r="Y132" s="55">
        <f>INDEX(AE!$A$1:$K$501,MATCH($B132,AE!$A:$A,0),10)</f>
        <v>0</v>
      </c>
      <c r="Z132" s="56">
        <f>INDEX(AE!$A$1:$K$501,MATCH($B132,AE!$A:$A,0),11)</f>
        <v>0</v>
      </c>
      <c r="AA132" s="55">
        <f t="shared" si="370"/>
        <v>5</v>
      </c>
      <c r="AB132" s="52">
        <f t="shared" si="371"/>
        <v>0</v>
      </c>
      <c r="AC132" s="52" t="str">
        <f t="shared" si="372"/>
        <v/>
      </c>
      <c r="AD132" s="50" t="str">
        <f t="shared" ref="AD132:AD143" si="377">IF(AND(V132=0,W132=0,X132=0,Y132=0),"",IF(AND(V132=0,W132=0,X132=0),AC132/Z132,IF(AND(V132=0,W132=0),(AC132/AVERAGE(X132:Y132)),IF(V132=0,(AC132/AVERAGE(W132:Y132)),(AC132/AVERAGE(V132:Y132))))))</f>
        <v/>
      </c>
      <c r="AE132" s="54">
        <f>INDEX(AE!$A$1:$K$501,MATCH($B132,AE!$A:$A,0),2)</f>
        <v>0</v>
      </c>
      <c r="AF132" s="55">
        <f>INDEX(AE!$A$1:$K$501,MATCH($B132,AE!$A:$A,0),3)</f>
        <v>0</v>
      </c>
      <c r="AG132" s="55">
        <f>INDEX(AE!$A$1:$K$501,MATCH($B132,AE!$A:$A,0),4)</f>
        <v>0</v>
      </c>
      <c r="AH132" s="55">
        <f>INDEX(AE!$A$1:$K$501,MATCH($B132,AE!$A:$A,0),5)</f>
        <v>0</v>
      </c>
      <c r="AI132" s="56">
        <f>INDEX(AE!$A$1:$K$501,MATCH($B132,AE!$A:$A,0),6)</f>
        <v>0</v>
      </c>
      <c r="AJ132" s="57">
        <f t="shared" si="373"/>
        <v>0</v>
      </c>
      <c r="AK132" s="52" t="str">
        <f t="shared" si="374"/>
        <v/>
      </c>
      <c r="AL132" s="50" t="str">
        <f t="shared" ref="AL132:AL143" si="378">IF(AND(AE132=0,AF132=0,AG132=0,AH132=0),"",IF(AND(AE132=0,AF132=0,AG132=0),AK132/AH132,IF(AND(AE132=0,AF132=0),(AK132/AVERAGE(AG132:AH132)),IF(AE132=0,(AK132/AVERAGE(AF132:AH132)),(AK132/AVERAGE(AE132:AH132))))))</f>
        <v/>
      </c>
      <c r="AM132" s="58" t="str">
        <f t="shared" si="375"/>
        <v/>
      </c>
      <c r="AN132" s="59" t="str">
        <f t="shared" ref="AN132:AN143" si="379">IF(AI132=0,"",Z132/AI132)</f>
        <v/>
      </c>
    </row>
    <row r="133" spans="1:42" s="136" customFormat="1">
      <c r="A133" s="136" t="s">
        <v>177</v>
      </c>
      <c r="B133" s="136" t="s">
        <v>174</v>
      </c>
      <c r="C133" s="117"/>
      <c r="D133" s="72">
        <f>SUM(D131:D132)</f>
        <v>83</v>
      </c>
      <c r="E133" s="73">
        <f t="shared" ref="E133:H133" si="380">SUM(E131:E132)</f>
        <v>75</v>
      </c>
      <c r="F133" s="73">
        <f t="shared" si="380"/>
        <v>56</v>
      </c>
      <c r="G133" s="73">
        <f t="shared" si="380"/>
        <v>50</v>
      </c>
      <c r="H133" s="74">
        <f t="shared" si="380"/>
        <v>41</v>
      </c>
      <c r="I133" s="75">
        <f t="shared" si="363"/>
        <v>0</v>
      </c>
      <c r="J133" s="76">
        <f t="shared" si="364"/>
        <v>61</v>
      </c>
      <c r="K133" s="76">
        <f t="shared" si="365"/>
        <v>-25</v>
      </c>
      <c r="L133" s="77">
        <f t="shared" si="366"/>
        <v>-0.37878787878787878</v>
      </c>
      <c r="M133" s="72">
        <f>SUM(M131:M132)</f>
        <v>22</v>
      </c>
      <c r="N133" s="73">
        <f t="shared" ref="N133:Q133" si="381">SUM(N131:N132)</f>
        <v>22</v>
      </c>
      <c r="O133" s="73">
        <f t="shared" si="381"/>
        <v>25</v>
      </c>
      <c r="P133" s="73">
        <f t="shared" si="381"/>
        <v>14</v>
      </c>
      <c r="Q133" s="73">
        <f t="shared" si="381"/>
        <v>20</v>
      </c>
      <c r="R133" s="81">
        <f t="shared" si="367"/>
        <v>0</v>
      </c>
      <c r="S133" s="79">
        <f t="shared" si="368"/>
        <v>20.6</v>
      </c>
      <c r="T133" s="79">
        <f t="shared" si="369"/>
        <v>-0.75</v>
      </c>
      <c r="U133" s="77">
        <f t="shared" si="376"/>
        <v>-3.614457831325301E-2</v>
      </c>
      <c r="V133" s="120">
        <f>INDEX(AE!$A$1:$K$501,MATCH($B133,AE!$A:$A,0),7)</f>
        <v>18</v>
      </c>
      <c r="W133" s="81">
        <f>INDEX(AE!$A$1:$K$501,MATCH($B133,AE!$A:$A,0),8)</f>
        <v>12</v>
      </c>
      <c r="X133" s="81">
        <f>INDEX(AE!$A$1:$K$501,MATCH($B133,AE!$A:$A,0),9)</f>
        <v>7</v>
      </c>
      <c r="Y133" s="81">
        <f>INDEX(AE!$A$1:$K$501,MATCH($B133,AE!$A:$A,0),10)</f>
        <v>10</v>
      </c>
      <c r="Z133" s="121">
        <f>INDEX(AE!$A$1:$K$501,MATCH($B133,AE!$A:$A,0),11)</f>
        <v>7</v>
      </c>
      <c r="AA133" s="426">
        <f t="shared" si="370"/>
        <v>2</v>
      </c>
      <c r="AB133" s="79">
        <f t="shared" si="371"/>
        <v>10.8</v>
      </c>
      <c r="AC133" s="79">
        <f t="shared" si="372"/>
        <v>-4.75</v>
      </c>
      <c r="AD133" s="77">
        <f t="shared" si="377"/>
        <v>-0.40425531914893614</v>
      </c>
      <c r="AE133" s="120">
        <f>INDEX(AE!$A$1:$K$501,MATCH($B133,AE!$A:$A,0),2)</f>
        <v>106</v>
      </c>
      <c r="AF133" s="81">
        <f>INDEX(AE!$A$1:$K$501,MATCH($B133,AE!$A:$A,0),3)</f>
        <v>113</v>
      </c>
      <c r="AG133" s="81">
        <f>INDEX(AE!$A$1:$K$501,MATCH($B133,AE!$A:$A,0),4)</f>
        <v>72</v>
      </c>
      <c r="AH133" s="81">
        <f>INDEX(AE!$A$1:$K$501,MATCH($B133,AE!$A:$A,0),5)</f>
        <v>88</v>
      </c>
      <c r="AI133" s="121">
        <f>INDEX(AE!$A$1:$K$501,MATCH($B133,AE!$A:$A,0),6)</f>
        <v>81</v>
      </c>
      <c r="AJ133" s="83">
        <f t="shared" si="373"/>
        <v>92</v>
      </c>
      <c r="AK133" s="79">
        <f t="shared" si="374"/>
        <v>-13.75</v>
      </c>
      <c r="AL133" s="77">
        <f t="shared" si="378"/>
        <v>-0.14511873350923482</v>
      </c>
      <c r="AM133" s="140">
        <f t="shared" si="375"/>
        <v>0.11739130434782609</v>
      </c>
      <c r="AN133" s="184">
        <f t="shared" si="379"/>
        <v>8.6419753086419748E-2</v>
      </c>
      <c r="AO133" s="163">
        <v>1.76</v>
      </c>
      <c r="AP133" s="189">
        <v>3.38</v>
      </c>
    </row>
    <row r="134" spans="1:42" s="136" customFormat="1">
      <c r="C134" s="117"/>
      <c r="D134" s="72"/>
      <c r="E134" s="73"/>
      <c r="F134" s="73"/>
      <c r="G134" s="73"/>
      <c r="H134" s="74"/>
      <c r="I134" s="75"/>
      <c r="J134" s="76"/>
      <c r="K134" s="76"/>
      <c r="L134" s="39"/>
      <c r="M134" s="72"/>
      <c r="N134" s="73"/>
      <c r="O134" s="73"/>
      <c r="P134" s="73"/>
      <c r="Q134" s="73"/>
      <c r="R134" s="81"/>
      <c r="S134" s="79"/>
      <c r="T134" s="79"/>
      <c r="U134" s="141"/>
      <c r="V134" s="120"/>
      <c r="W134" s="81"/>
      <c r="X134" s="81"/>
      <c r="Y134" s="81"/>
      <c r="Z134" s="121"/>
      <c r="AA134" s="81"/>
      <c r="AB134" s="79"/>
      <c r="AC134" s="79"/>
      <c r="AD134" s="39" t="str">
        <f t="shared" si="377"/>
        <v/>
      </c>
      <c r="AE134" s="120"/>
      <c r="AF134" s="81"/>
      <c r="AG134" s="81"/>
      <c r="AH134" s="81"/>
      <c r="AI134" s="121"/>
      <c r="AJ134" s="83"/>
      <c r="AK134" s="79"/>
      <c r="AL134" s="39" t="str">
        <f t="shared" si="378"/>
        <v/>
      </c>
      <c r="AM134" s="84"/>
      <c r="AN134" s="85"/>
      <c r="AO134" s="152"/>
      <c r="AP134" s="152"/>
    </row>
    <row r="135" spans="1:42">
      <c r="A135" s="145" t="s">
        <v>178</v>
      </c>
      <c r="B135" s="145" t="s">
        <v>179</v>
      </c>
      <c r="D135" s="21">
        <f>INDEX(PR!$A$1:$F$505,MATCH($B135,PR!$A:$A,0),2)</f>
        <v>92</v>
      </c>
      <c r="E135" s="22">
        <f>INDEX(PR!$A$1:$F$505,MATCH($B135,PR!$A:$A,0),3)</f>
        <v>72</v>
      </c>
      <c r="F135" s="22">
        <f>INDEX(PR!$A$1:$F$505,MATCH($B135,PR!$A:$A,0),4)</f>
        <v>54</v>
      </c>
      <c r="G135" s="22">
        <f>INDEX(PR!$A$1:$F$505,MATCH($B135,PR!$A:$A,0),5)</f>
        <v>45</v>
      </c>
      <c r="H135" s="23">
        <f>INDEX(PR!$A$1:$F$505,MATCH($B135,PR!$A:$A,0),6)</f>
        <v>38</v>
      </c>
      <c r="I135" s="24">
        <f t="shared" si="363"/>
        <v>1</v>
      </c>
      <c r="J135" s="25">
        <f t="shared" si="364"/>
        <v>60.2</v>
      </c>
      <c r="K135" s="25">
        <f t="shared" si="365"/>
        <v>-27.75</v>
      </c>
      <c r="L135" s="26">
        <f t="shared" si="366"/>
        <v>-0.4220532319391635</v>
      </c>
      <c r="M135" s="21">
        <f>INDEX(GR!$A$1:$F$520,MATCH($B135,GR!$A:$A,0),2)</f>
        <v>15</v>
      </c>
      <c r="N135" s="22">
        <f>INDEX(GR!$A$1:$F$520,MATCH($B135,GR!$A:$A,0),3)</f>
        <v>16</v>
      </c>
      <c r="O135" s="22">
        <f>INDEX(GR!$A$1:$F$520,MATCH($B135,GR!$A:$A,0),4)</f>
        <v>22</v>
      </c>
      <c r="P135" s="22">
        <f>INDEX(GR!$A$1:$F$520,MATCH($B135,GR!$A:$A,0),5)</f>
        <v>13</v>
      </c>
      <c r="Q135" s="23">
        <f>INDEX(GR!$A$1:$F$520,MATCH($B135,GR!$A:$A,0),6)</f>
        <v>19</v>
      </c>
      <c r="R135" s="27">
        <f t="shared" ref="R135" si="382">COUNTIF(M135:Q135,"&lt;10")</f>
        <v>0</v>
      </c>
      <c r="S135" s="28">
        <f t="shared" ref="S135" si="383">IF(AND(M135=0,N135=0,O135=0,P135=0),Q135,IF(AND(M135=0,N135=0,O135=0),AVERAGE(P135:Q135),IF(AND(N135=0,M135=0),AVERAGE(O135:Q135),IF(M135=0,AVERAGE(N135:Q135),AVERAGE(M135:Q135)))))</f>
        <v>17</v>
      </c>
      <c r="T135" s="28">
        <f t="shared" ref="T135" si="384">IF(AND(M135=0,N135=0,O135=0,P135=0),"",IF(AND(M135=0,N135=0,O135=0),Q135-P135,IF(AND(M135=0,N135=0),(Q135-AVERAGE(O135:P135)),IF(M135=0,(Q135-AVERAGE(N135:P135)),(Q135-AVERAGE(M135:P135))))))</f>
        <v>2.5</v>
      </c>
      <c r="U135" s="39">
        <f>IF(AND(M135=0,N135=0,O135=0,P135=0),"",IF(AND(M135=0,N135=0,O135=0),T135/AVERAGE(Q135:R135),IF(AND(M135=0,N135=0),(T135/AVERAGE(O135:P135)),IF(M135=0,(T135/AVERAGE(N135:P135)),(T135/AVERAGE(M135:P135))))))</f>
        <v>0.15151515151515152</v>
      </c>
      <c r="V135" s="30">
        <f>INDEX(AE!$A$1:$K$501,MATCH($B135,AE!$A:$A,0),7)</f>
        <v>16</v>
      </c>
      <c r="W135" s="31">
        <f>INDEX(AE!$A$1:$K$501,MATCH($B135,AE!$A:$A,0),8)</f>
        <v>12</v>
      </c>
      <c r="X135" s="31">
        <f>INDEX(AE!$A$1:$K$501,MATCH($B135,AE!$A:$A,0),9)</f>
        <v>4</v>
      </c>
      <c r="Y135" s="31">
        <f>INDEX(AE!$A$1:$K$501,MATCH($B135,AE!$A:$A,0),10)</f>
        <v>10</v>
      </c>
      <c r="Z135" s="32">
        <f>INDEX(AE!$A$1:$K$501,MATCH($B135,AE!$A:$A,0),11)</f>
        <v>10</v>
      </c>
      <c r="AA135" s="31">
        <f t="shared" si="370"/>
        <v>1</v>
      </c>
      <c r="AB135" s="28">
        <f t="shared" si="371"/>
        <v>10.4</v>
      </c>
      <c r="AC135" s="28">
        <f t="shared" si="372"/>
        <v>-0.5</v>
      </c>
      <c r="AD135" s="26">
        <f t="shared" si="377"/>
        <v>-4.7619047619047616E-2</v>
      </c>
      <c r="AE135" s="30">
        <f>INDEX(AE!$A$1:$K$501,MATCH($B135,AE!$A:$A,0),2)</f>
        <v>64</v>
      </c>
      <c r="AF135" s="31">
        <f>INDEX(AE!$A$1:$K$501,MATCH($B135,AE!$A:$A,0),3)</f>
        <v>63</v>
      </c>
      <c r="AG135" s="31">
        <f>INDEX(AE!$A$1:$K$501,MATCH($B135,AE!$A:$A,0),4)</f>
        <v>43</v>
      </c>
      <c r="AH135" s="31">
        <f>INDEX(AE!$A$1:$K$501,MATCH($B135,AE!$A:$A,0),5)</f>
        <v>60</v>
      </c>
      <c r="AI135" s="32">
        <f>INDEX(AE!$A$1:$K$501,MATCH($B135,AE!$A:$A,0),6)</f>
        <v>58</v>
      </c>
      <c r="AJ135" s="34">
        <f t="shared" si="373"/>
        <v>57.6</v>
      </c>
      <c r="AK135" s="28">
        <f t="shared" si="374"/>
        <v>0.5</v>
      </c>
      <c r="AL135" s="39">
        <f t="shared" si="378"/>
        <v>8.6956521739130436E-3</v>
      </c>
      <c r="AM135" s="115">
        <f t="shared" si="375"/>
        <v>0.18055555555555555</v>
      </c>
      <c r="AN135" s="461">
        <f t="shared" si="379"/>
        <v>0.17241379310344829</v>
      </c>
      <c r="AO135" s="144">
        <v>2.4500000000000002</v>
      </c>
      <c r="AP135" s="144">
        <v>2.67</v>
      </c>
    </row>
    <row r="136" spans="1:42">
      <c r="D136" s="21"/>
      <c r="E136" s="22"/>
      <c r="F136" s="22"/>
      <c r="G136" s="22"/>
      <c r="H136" s="23"/>
      <c r="I136" s="24"/>
      <c r="J136" s="25"/>
      <c r="K136" s="25"/>
      <c r="L136" s="39"/>
      <c r="M136" s="21"/>
      <c r="N136" s="22"/>
      <c r="O136" s="22"/>
      <c r="P136" s="22"/>
      <c r="Q136" s="23"/>
      <c r="R136" s="27"/>
      <c r="S136" s="28"/>
      <c r="T136" s="28"/>
      <c r="U136" s="39"/>
      <c r="V136" s="30"/>
      <c r="W136" s="31"/>
      <c r="X136" s="31"/>
      <c r="Y136" s="31"/>
      <c r="Z136" s="32"/>
      <c r="AA136" s="31"/>
      <c r="AB136" s="28"/>
      <c r="AC136" s="28"/>
      <c r="AD136" s="39" t="str">
        <f t="shared" si="377"/>
        <v/>
      </c>
      <c r="AE136" s="30"/>
      <c r="AF136" s="31"/>
      <c r="AG136" s="31"/>
      <c r="AH136" s="31"/>
      <c r="AI136" s="32"/>
      <c r="AJ136" s="34"/>
      <c r="AK136" s="28"/>
      <c r="AL136" s="39" t="str">
        <f t="shared" si="378"/>
        <v/>
      </c>
      <c r="AM136" s="35"/>
      <c r="AN136" s="41"/>
    </row>
    <row r="137" spans="1:42">
      <c r="A137" s="188" t="s">
        <v>180</v>
      </c>
      <c r="B137" s="188" t="s">
        <v>181</v>
      </c>
      <c r="C137" s="116" t="s">
        <v>24</v>
      </c>
      <c r="D137" s="45">
        <f>INDEX(PR!$A$1:$F$505,MATCH($B137,PR!$A:$A,0),2)</f>
        <v>5</v>
      </c>
      <c r="E137" s="46">
        <f>INDEX(PR!$A$1:$F$505,MATCH($B137,PR!$A:$A,0),3)</f>
        <v>5</v>
      </c>
      <c r="F137" s="46">
        <f>INDEX(PR!$A$1:$F$505,MATCH($B137,PR!$A:$A,0),4)</f>
        <v>3</v>
      </c>
      <c r="G137" s="46">
        <f>INDEX(PR!$A$1:$F$505,MATCH($B137,PR!$A:$A,0),5)</f>
        <v>0</v>
      </c>
      <c r="H137" s="47">
        <f>INDEX(PR!$A$1:$F$505,MATCH($B137,PR!$A:$A,0),6)</f>
        <v>0</v>
      </c>
      <c r="I137" s="48">
        <f t="shared" si="363"/>
        <v>5</v>
      </c>
      <c r="J137" s="49">
        <f t="shared" si="364"/>
        <v>2.6</v>
      </c>
      <c r="K137" s="49">
        <f t="shared" si="365"/>
        <v>-3.25</v>
      </c>
      <c r="L137" s="50">
        <f t="shared" si="366"/>
        <v>-1</v>
      </c>
      <c r="M137" s="45">
        <f>INDEX(GR!$A$1:$F$520,MATCH($B137,GR!$A:$A,0),2)</f>
        <v>1</v>
      </c>
      <c r="N137" s="46">
        <f>INDEX(GR!$A$1:$F$520,MATCH($B137,GR!$A:$A,0),3)</f>
        <v>0</v>
      </c>
      <c r="O137" s="46">
        <f>INDEX(GR!$A$1:$F$520,MATCH($B137,GR!$A:$A,0),4)</f>
        <v>1</v>
      </c>
      <c r="P137" s="46">
        <f>INDEX(GR!$A$1:$F$520,MATCH($B137,GR!$A:$A,0),5)</f>
        <v>3</v>
      </c>
      <c r="Q137" s="47">
        <f>INDEX(GR!$A$1:$F$520,MATCH($B137,GR!$A:$A,0),6)</f>
        <v>0</v>
      </c>
      <c r="R137" s="51">
        <f t="shared" ref="R137:R139" si="385">COUNTIF(M137:Q137,"&lt;10")</f>
        <v>5</v>
      </c>
      <c r="S137" s="52">
        <f t="shared" ref="S137:S139" si="386">IF(AND(M137=0,N137=0,O137=0,P137=0),Q137,IF(AND(M137=0,N137=0,O137=0),AVERAGE(P137:Q137),IF(AND(N137=0,M137=0),AVERAGE(O137:Q137),IF(M137=0,AVERAGE(N137:Q137),AVERAGE(M137:Q137)))))</f>
        <v>1</v>
      </c>
      <c r="T137" s="52">
        <f t="shared" ref="T137:T139" si="387">IF(AND(M137=0,N137=0,O137=0,P137=0),"",IF(AND(M137=0,N137=0,O137=0),Q137-P137,IF(AND(M137=0,N137=0),(Q137-AVERAGE(O137:P137)),IF(M137=0,(Q137-AVERAGE(N137:P137)),(Q137-AVERAGE(M137:P137))))))</f>
        <v>-1.25</v>
      </c>
      <c r="U137" s="50">
        <f t="shared" ref="U137:U139" si="388">IF(AND(M137=0,N137=0,O137=0,P137=0),"",IF(AND(M137=0,N137=0,O137=0),T137/AVERAGE(Q137:R137),IF(AND(M137=0,N137=0),(T137/AVERAGE(O137:P137)),IF(M137=0,(T137/AVERAGE(N137:P137)),(T137/AVERAGE(M137:P137))))))</f>
        <v>-1</v>
      </c>
      <c r="V137" s="54">
        <f>INDEX(AE!$A$1:$K$501,MATCH($B137,AE!$A:$A,0),7)</f>
        <v>1</v>
      </c>
      <c r="W137" s="55">
        <f>INDEX(AE!$A$1:$K$501,MATCH($B137,AE!$A:$A,0),8)</f>
        <v>0</v>
      </c>
      <c r="X137" s="55">
        <f>INDEX(AE!$A$1:$K$501,MATCH($B137,AE!$A:$A,0),9)</f>
        <v>0</v>
      </c>
      <c r="Y137" s="55">
        <f>INDEX(AE!$A$1:$K$501,MATCH($B137,AE!$A:$A,0),10)</f>
        <v>0</v>
      </c>
      <c r="Z137" s="56">
        <f>INDEX(AE!$A$1:$K$501,MATCH($B137,AE!$A:$A,0),11)</f>
        <v>0</v>
      </c>
      <c r="AA137" s="55">
        <f t="shared" ref="AA137:AA139" si="389">COUNTIF(V137:Z137,"&lt;10")</f>
        <v>5</v>
      </c>
      <c r="AB137" s="52">
        <f t="shared" ref="AB137:AB139" si="390">IF(AND(V137=0,W137=0,X137=0,Y137=0),Z137,IF(AND(V137=0,W137=0,X137=0),AVERAGE(Y137:Z137),IF(AND(W137=0,V137=0),AVERAGE(X137:Z137),IF(V137=0,AVERAGE(W137:Z137),AVERAGE(V137:Z137)))))</f>
        <v>0.2</v>
      </c>
      <c r="AC137" s="52">
        <f t="shared" ref="AC137:AC139" si="391">IF(AND(V137=0,W137=0,X137=0,Y137=0),"",IF(AND(V137=0,W137=0,X137=0),Z137-Y137,IF(AND(V137=0,W137=0),(Z137-AVERAGE(X137:Y137)),IF(V137=0,(Z137-AVERAGE(W137:Y137)),(Z137-AVERAGE(V137:Y137))))))</f>
        <v>-0.25</v>
      </c>
      <c r="AD137" s="50">
        <f t="shared" si="377"/>
        <v>-1</v>
      </c>
      <c r="AE137" s="54">
        <f>INDEX(AE!$A$1:$K$501,MATCH($B137,AE!$A:$A,0),2)</f>
        <v>4</v>
      </c>
      <c r="AF137" s="55">
        <f>INDEX(AE!$A$1:$K$501,MATCH($B137,AE!$A:$A,0),3)</f>
        <v>0</v>
      </c>
      <c r="AG137" s="55">
        <f>INDEX(AE!$A$1:$K$501,MATCH($B137,AE!$A:$A,0),4)</f>
        <v>0</v>
      </c>
      <c r="AH137" s="55">
        <f>INDEX(AE!$A$1:$K$501,MATCH($B137,AE!$A:$A,0),5)</f>
        <v>0</v>
      </c>
      <c r="AI137" s="56">
        <f>INDEX(AE!$A$1:$K$501,MATCH($B137,AE!$A:$A,0),6)</f>
        <v>0</v>
      </c>
      <c r="AJ137" s="57">
        <f t="shared" ref="AJ137:AJ139" si="392">IF(AND(AE137=0,AF137=0,AG137=0,AH137=0),AI137,IF(AND(AE137=0,AF137=0,AG137=0),AVERAGE(AH137:AI137),IF(AND(AF137=0,AE137=0),AVERAGE(AG137:AI137),IF(AE137=0,AVERAGE(AF137:AI137),AVERAGE(AE137:AI137)))))</f>
        <v>0.8</v>
      </c>
      <c r="AK137" s="52">
        <f t="shared" ref="AK137:AK139" si="393">IF(AND(AE137=0,AF137=0,AG137=0,AH137=0),"",IF(AND(AE137=0,AF137=0,AG137=0),AI137-AH137,IF(AND(AE137=0,AF137=0),(AI137-AVERAGE(AG137:AH137)),IF(AE137=0,(AI137-AVERAGE(AF137:AH137)),(AI137-AVERAGE(AE137:AH137))))))</f>
        <v>-1</v>
      </c>
      <c r="AL137" s="50">
        <f t="shared" si="378"/>
        <v>-1</v>
      </c>
      <c r="AM137" s="58">
        <f t="shared" si="375"/>
        <v>0.25</v>
      </c>
      <c r="AN137" s="59" t="str">
        <f t="shared" si="379"/>
        <v/>
      </c>
    </row>
    <row r="138" spans="1:42" s="136" customFormat="1">
      <c r="A138" s="188" t="s">
        <v>182</v>
      </c>
      <c r="B138" s="188" t="s">
        <v>183</v>
      </c>
      <c r="C138" s="166" t="s">
        <v>24</v>
      </c>
      <c r="D138" s="45">
        <f>INDEX(PR!$A$1:$F$505,MATCH($B138,PR!$A:$A,0),2)</f>
        <v>2</v>
      </c>
      <c r="E138" s="46">
        <f>INDEX(PR!$A$1:$F$505,MATCH($B138,PR!$A:$A,0),3)</f>
        <v>2</v>
      </c>
      <c r="F138" s="46">
        <f>INDEX(PR!$A$1:$F$505,MATCH($B138,PR!$A:$A,0),4)</f>
        <v>0</v>
      </c>
      <c r="G138" s="46">
        <f>INDEX(PR!$A$1:$F$505,MATCH($B138,PR!$A:$A,0),5)</f>
        <v>0</v>
      </c>
      <c r="H138" s="47">
        <f>INDEX(PR!$A$1:$F$505,MATCH($B138,PR!$A:$A,0),6)</f>
        <v>0</v>
      </c>
      <c r="I138" s="170">
        <f t="shared" si="363"/>
        <v>5</v>
      </c>
      <c r="J138" s="171">
        <f t="shared" si="364"/>
        <v>0.8</v>
      </c>
      <c r="K138" s="171">
        <f t="shared" si="365"/>
        <v>-1</v>
      </c>
      <c r="L138" s="50">
        <f t="shared" si="366"/>
        <v>-1</v>
      </c>
      <c r="M138" s="45">
        <f>INDEX(GR!$A$1:$F$520,MATCH($B138,GR!$A:$A,0),2)</f>
        <v>0</v>
      </c>
      <c r="N138" s="46">
        <f>INDEX(GR!$A$1:$F$520,MATCH($B138,GR!$A:$A,0),3)</f>
        <v>1</v>
      </c>
      <c r="O138" s="46">
        <f>INDEX(GR!$A$1:$F$520,MATCH($B138,GR!$A:$A,0),4)</f>
        <v>2</v>
      </c>
      <c r="P138" s="46">
        <f>INDEX(GR!$A$1:$F$520,MATCH($B138,GR!$A:$A,0),5)</f>
        <v>0</v>
      </c>
      <c r="Q138" s="47">
        <f>INDEX(GR!$A$1:$F$520,MATCH($B138,GR!$A:$A,0),6)</f>
        <v>0</v>
      </c>
      <c r="R138" s="51">
        <f t="shared" si="385"/>
        <v>5</v>
      </c>
      <c r="S138" s="52">
        <f t="shared" si="386"/>
        <v>0.75</v>
      </c>
      <c r="T138" s="52">
        <f t="shared" si="387"/>
        <v>-1</v>
      </c>
      <c r="U138" s="50">
        <f t="shared" si="388"/>
        <v>-1</v>
      </c>
      <c r="V138" s="54">
        <f>INDEX(AE!$A$1:$K$501,MATCH($B138,AE!$A:$A,0),7)</f>
        <v>0</v>
      </c>
      <c r="W138" s="55">
        <f>INDEX(AE!$A$1:$K$501,MATCH($B138,AE!$A:$A,0),8)</f>
        <v>0</v>
      </c>
      <c r="X138" s="55">
        <f>INDEX(AE!$A$1:$K$501,MATCH($B138,AE!$A:$A,0),9)</f>
        <v>0</v>
      </c>
      <c r="Y138" s="55">
        <f>INDEX(AE!$A$1:$K$501,MATCH($B138,AE!$A:$A,0),10)</f>
        <v>0</v>
      </c>
      <c r="Z138" s="56">
        <f>INDEX(AE!$A$1:$K$501,MATCH($B138,AE!$A:$A,0),11)</f>
        <v>0</v>
      </c>
      <c r="AA138" s="55">
        <f t="shared" si="389"/>
        <v>5</v>
      </c>
      <c r="AB138" s="52">
        <f t="shared" si="390"/>
        <v>0</v>
      </c>
      <c r="AC138" s="52" t="str">
        <f t="shared" si="391"/>
        <v/>
      </c>
      <c r="AD138" s="50" t="str">
        <f t="shared" si="377"/>
        <v/>
      </c>
      <c r="AE138" s="54">
        <f>INDEX(AE!$A$1:$K$501,MATCH($B138,AE!$A:$A,0),2)</f>
        <v>1</v>
      </c>
      <c r="AF138" s="55">
        <f>INDEX(AE!$A$1:$K$501,MATCH($B138,AE!$A:$A,0),3)</f>
        <v>0</v>
      </c>
      <c r="AG138" s="55">
        <f>INDEX(AE!$A$1:$K$501,MATCH($B138,AE!$A:$A,0),4)</f>
        <v>0</v>
      </c>
      <c r="AH138" s="55">
        <f>INDEX(AE!$A$1:$K$501,MATCH($B138,AE!$A:$A,0),5)</f>
        <v>0</v>
      </c>
      <c r="AI138" s="56">
        <f>INDEX(AE!$A$1:$K$501,MATCH($B138,AE!$A:$A,0),6)</f>
        <v>0</v>
      </c>
      <c r="AJ138" s="57">
        <f t="shared" si="392"/>
        <v>0.2</v>
      </c>
      <c r="AK138" s="52">
        <f t="shared" si="393"/>
        <v>-0.25</v>
      </c>
      <c r="AL138" s="50">
        <f t="shared" si="378"/>
        <v>-1</v>
      </c>
      <c r="AM138" s="58">
        <f t="shared" si="375"/>
        <v>0</v>
      </c>
      <c r="AN138" s="59" t="str">
        <f t="shared" si="379"/>
        <v/>
      </c>
      <c r="AO138" s="152"/>
      <c r="AP138" s="152"/>
    </row>
    <row r="139" spans="1:42" s="136" customFormat="1">
      <c r="A139" s="190" t="s">
        <v>184</v>
      </c>
      <c r="B139" s="190" t="s">
        <v>181</v>
      </c>
      <c r="C139" s="166" t="s">
        <v>24</v>
      </c>
      <c r="D139" s="175">
        <f>D137+D138</f>
        <v>7</v>
      </c>
      <c r="E139" s="176">
        <f t="shared" ref="E139:H139" si="394">E137+E138</f>
        <v>7</v>
      </c>
      <c r="F139" s="176">
        <f t="shared" si="394"/>
        <v>3</v>
      </c>
      <c r="G139" s="176">
        <f t="shared" si="394"/>
        <v>0</v>
      </c>
      <c r="H139" s="176">
        <f t="shared" si="394"/>
        <v>0</v>
      </c>
      <c r="I139" s="168">
        <f t="shared" si="363"/>
        <v>5</v>
      </c>
      <c r="J139" s="171">
        <f t="shared" si="364"/>
        <v>3.4</v>
      </c>
      <c r="K139" s="171">
        <f t="shared" si="365"/>
        <v>-4.25</v>
      </c>
      <c r="L139" s="172">
        <f t="shared" si="366"/>
        <v>-1</v>
      </c>
      <c r="M139" s="175">
        <f>M137+M138</f>
        <v>1</v>
      </c>
      <c r="N139" s="176">
        <f t="shared" ref="N139:Q139" si="395">N137+N138</f>
        <v>1</v>
      </c>
      <c r="O139" s="176">
        <f t="shared" si="395"/>
        <v>3</v>
      </c>
      <c r="P139" s="176">
        <f t="shared" si="395"/>
        <v>3</v>
      </c>
      <c r="Q139" s="176">
        <f t="shared" si="395"/>
        <v>0</v>
      </c>
      <c r="R139" s="173">
        <f t="shared" si="385"/>
        <v>5</v>
      </c>
      <c r="S139" s="174">
        <f t="shared" si="386"/>
        <v>1.6</v>
      </c>
      <c r="T139" s="174">
        <f t="shared" si="387"/>
        <v>-2</v>
      </c>
      <c r="U139" s="172">
        <f t="shared" si="388"/>
        <v>-1</v>
      </c>
      <c r="V139" s="175">
        <f>INDEX(AE!$A$1:$K$501,MATCH($B139,AE!$A:$A,0),7)</f>
        <v>1</v>
      </c>
      <c r="W139" s="176">
        <f>INDEX(AE!$A$1:$K$501,MATCH($B139,AE!$A:$A,0),8)</f>
        <v>0</v>
      </c>
      <c r="X139" s="176">
        <f>INDEX(AE!$A$1:$K$501,MATCH($B139,AE!$A:$A,0),9)</f>
        <v>0</v>
      </c>
      <c r="Y139" s="176">
        <f>INDEX(AE!$A$1:$K$501,MATCH($B139,AE!$A:$A,0),10)</f>
        <v>0</v>
      </c>
      <c r="Z139" s="191">
        <f>INDEX(AE!$A$1:$K$501,MATCH($B139,AE!$A:$A,0),11)</f>
        <v>0</v>
      </c>
      <c r="AA139" s="176">
        <f t="shared" si="389"/>
        <v>5</v>
      </c>
      <c r="AB139" s="174">
        <f t="shared" si="390"/>
        <v>0.2</v>
      </c>
      <c r="AC139" s="174">
        <f t="shared" si="391"/>
        <v>-0.25</v>
      </c>
      <c r="AD139" s="172">
        <f t="shared" si="377"/>
        <v>-1</v>
      </c>
      <c r="AE139" s="175">
        <f>INDEX(AE!$A$1:$K$501,MATCH($B139,AE!$A:$A,0),2)</f>
        <v>4</v>
      </c>
      <c r="AF139" s="176">
        <f>INDEX(AE!$A$1:$K$501,MATCH($B139,AE!$A:$A,0),3)</f>
        <v>0</v>
      </c>
      <c r="AG139" s="176">
        <f>INDEX(AE!$A$1:$K$501,MATCH($B139,AE!$A:$A,0),4)</f>
        <v>0</v>
      </c>
      <c r="AH139" s="176">
        <f>INDEX(AE!$A$1:$K$501,MATCH($B139,AE!$A:$A,0),5)</f>
        <v>0</v>
      </c>
      <c r="AI139" s="191">
        <f>INDEX(AE!$A$1:$K$501,MATCH($B139,AE!$A:$A,0),6)</f>
        <v>0</v>
      </c>
      <c r="AJ139" s="177">
        <f t="shared" si="392"/>
        <v>0.8</v>
      </c>
      <c r="AK139" s="174">
        <f t="shared" si="393"/>
        <v>-1</v>
      </c>
      <c r="AL139" s="172">
        <f t="shared" si="378"/>
        <v>-1</v>
      </c>
      <c r="AM139" s="178">
        <f t="shared" si="375"/>
        <v>0.25</v>
      </c>
      <c r="AN139" s="179" t="str">
        <f t="shared" si="379"/>
        <v/>
      </c>
      <c r="AO139" s="152"/>
      <c r="AP139" s="152"/>
    </row>
    <row r="140" spans="1:42" s="136" customFormat="1">
      <c r="C140" s="117"/>
      <c r="D140" s="120"/>
      <c r="E140" s="81"/>
      <c r="F140" s="81"/>
      <c r="G140" s="81"/>
      <c r="H140" s="81"/>
      <c r="I140" s="73"/>
      <c r="J140" s="76"/>
      <c r="K140" s="76"/>
      <c r="L140" s="39"/>
      <c r="M140" s="120"/>
      <c r="N140" s="81"/>
      <c r="O140" s="81"/>
      <c r="P140" s="81"/>
      <c r="Q140" s="81"/>
      <c r="R140" s="78"/>
      <c r="S140" s="79"/>
      <c r="T140" s="79"/>
      <c r="U140" s="141"/>
      <c r="V140" s="120"/>
      <c r="W140" s="81"/>
      <c r="X140" s="81"/>
      <c r="Y140" s="81"/>
      <c r="Z140" s="121"/>
      <c r="AA140" s="81"/>
      <c r="AB140" s="79"/>
      <c r="AC140" s="79"/>
      <c r="AD140" s="39" t="str">
        <f t="shared" si="377"/>
        <v/>
      </c>
      <c r="AE140" s="120"/>
      <c r="AF140" s="81"/>
      <c r="AG140" s="81"/>
      <c r="AH140" s="81"/>
      <c r="AI140" s="121"/>
      <c r="AJ140" s="83"/>
      <c r="AK140" s="79"/>
      <c r="AL140" s="39" t="str">
        <f t="shared" si="378"/>
        <v/>
      </c>
      <c r="AM140" s="84"/>
      <c r="AN140" s="85"/>
      <c r="AO140" s="152"/>
      <c r="AP140" s="152"/>
    </row>
    <row r="141" spans="1:42" s="136" customFormat="1">
      <c r="A141" s="335" t="s">
        <v>185</v>
      </c>
      <c r="B141" s="335" t="s">
        <v>186</v>
      </c>
      <c r="C141" s="336" t="s">
        <v>24</v>
      </c>
      <c r="D141" s="300">
        <f>INDEX(PR!$A$1:$F$505,MATCH($B141,PR!$A:$A,0),2)</f>
        <v>1</v>
      </c>
      <c r="E141" s="301">
        <f>INDEX(PR!$A$1:$F$505,MATCH($B141,PR!$A:$A,0),3)</f>
        <v>3</v>
      </c>
      <c r="F141" s="301">
        <f>INDEX(PR!$A$1:$F$505,MATCH($B141,PR!$A:$A,0),4)</f>
        <v>0</v>
      </c>
      <c r="G141" s="301">
        <f>INDEX(PR!$A$1:$F$505,MATCH($B141,PR!$A:$A,0),5)</f>
        <v>1</v>
      </c>
      <c r="H141" s="302">
        <f>INDEX(PR!$A$1:$F$505,MATCH($B141,PR!$A:$A,0),6)</f>
        <v>0</v>
      </c>
      <c r="I141" s="337">
        <f t="shared" si="363"/>
        <v>5</v>
      </c>
      <c r="J141" s="338">
        <f t="shared" si="364"/>
        <v>1</v>
      </c>
      <c r="K141" s="338">
        <f t="shared" si="365"/>
        <v>-1.25</v>
      </c>
      <c r="L141" s="305">
        <f t="shared" si="366"/>
        <v>-1</v>
      </c>
      <c r="M141" s="300">
        <f>INDEX(GR!$A$1:$F$520,MATCH($B141,GR!$A:$A,0),2)</f>
        <v>0</v>
      </c>
      <c r="N141" s="301">
        <f>INDEX(GR!$A$1:$F$520,MATCH($B141,GR!$A:$A,0),3)</f>
        <v>0</v>
      </c>
      <c r="O141" s="301">
        <f>INDEX(GR!$A$1:$F$520,MATCH($B141,GR!$A:$A,0),4)</f>
        <v>1</v>
      </c>
      <c r="P141" s="301">
        <f>INDEX(GR!$A$1:$F$520,MATCH($B141,GR!$A:$A,0),5)</f>
        <v>0</v>
      </c>
      <c r="Q141" s="302">
        <f>INDEX(GR!$A$1:$F$520,MATCH($B141,GR!$A:$A,0),6)</f>
        <v>0</v>
      </c>
      <c r="R141" s="318">
        <f t="shared" ref="R141:R143" si="396">COUNTIF(M141:Q141,"&lt;10")</f>
        <v>5</v>
      </c>
      <c r="S141" s="307">
        <f t="shared" ref="S141:S143" si="397">IF(AND(M141=0,N141=0,O141=0,P141=0),Q141,IF(AND(M141=0,N141=0,O141=0),AVERAGE(P141:Q141),IF(AND(N141=0,M141=0),AVERAGE(O141:Q141),IF(M141=0,AVERAGE(N141:Q141),AVERAGE(M141:Q141)))))</f>
        <v>0.33333333333333331</v>
      </c>
      <c r="T141" s="307">
        <f t="shared" ref="T141:T143" si="398">IF(AND(M141=0,N141=0,O141=0,P141=0),"",IF(AND(M141=0,N141=0,O141=0),Q141-P141,IF(AND(M141=0,N141=0),(Q141-AVERAGE(O141:P141)),IF(M141=0,(Q141-AVERAGE(N141:P141)),(Q141-AVERAGE(M141:P141))))))</f>
        <v>-0.5</v>
      </c>
      <c r="U141" s="305">
        <f t="shared" ref="U141:U143" si="399">IF(AND(M141=0,N141=0,O141=0,P141=0),"",IF(AND(M141=0,N141=0,O141=0),T141/AVERAGE(Q141:R141),IF(AND(M141=0,N141=0),(T141/AVERAGE(O141:P141)),IF(M141=0,(T141/AVERAGE(N141:P141)),(T141/AVERAGE(M141:P141))))))</f>
        <v>-1</v>
      </c>
      <c r="V141" s="309">
        <f>INDEX(AE!$A$1:$K$501,MATCH($B141,AE!$A:$A,0),7)</f>
        <v>0</v>
      </c>
      <c r="W141" s="310">
        <f>INDEX(AE!$A$1:$K$501,MATCH($B141,AE!$A:$A,0),8)</f>
        <v>1</v>
      </c>
      <c r="X141" s="310">
        <f>INDEX(AE!$A$1:$K$501,MATCH($B141,AE!$A:$A,0),9)</f>
        <v>0</v>
      </c>
      <c r="Y141" s="310">
        <f>INDEX(AE!$A$1:$K$501,MATCH($B141,AE!$A:$A,0),10)</f>
        <v>0</v>
      </c>
      <c r="Z141" s="311">
        <f>INDEX(AE!$A$1:$K$501,MATCH($B141,AE!$A:$A,0),11)</f>
        <v>0</v>
      </c>
      <c r="AA141" s="312">
        <f t="shared" ref="AA141:AA143" si="400">COUNTIF(V141:Z141,"&lt;10")</f>
        <v>5</v>
      </c>
      <c r="AB141" s="307">
        <f t="shared" ref="AB141:AB143" si="401">IF(AND(V141=0,W141=0,X141=0,Y141=0),Z141,IF(AND(V141=0,W141=0,X141=0),AVERAGE(Y141:Z141),IF(AND(W141=0,V141=0),AVERAGE(X141:Z141),IF(V141=0,AVERAGE(W141:Z141),AVERAGE(V141:Z141)))))</f>
        <v>0.25</v>
      </c>
      <c r="AC141" s="307">
        <f t="shared" ref="AC141:AC143" si="402">IF(AND(V141=0,W141=0,X141=0,Y141=0),"",IF(AND(V141=0,W141=0,X141=0),Z141-Y141,IF(AND(V141=0,W141=0),(Z141-AVERAGE(X141:Y141)),IF(V141=0,(Z141-AVERAGE(W141:Y141)),(Z141-AVERAGE(V141:Y141))))))</f>
        <v>-0.33333333333333331</v>
      </c>
      <c r="AD141" s="305">
        <f t="shared" si="377"/>
        <v>-1</v>
      </c>
      <c r="AE141" s="309">
        <f>INDEX(AE!$A$1:$K$501,MATCH($B141,AE!$A:$A,0),2)</f>
        <v>1</v>
      </c>
      <c r="AF141" s="310">
        <f>INDEX(AE!$A$1:$K$501,MATCH($B141,AE!$A:$A,0),3)</f>
        <v>2</v>
      </c>
      <c r="AG141" s="310">
        <f>INDEX(AE!$A$1:$K$501,MATCH($B141,AE!$A:$A,0),4)</f>
        <v>0</v>
      </c>
      <c r="AH141" s="310">
        <f>INDEX(AE!$A$1:$K$501,MATCH($B141,AE!$A:$A,0),5)</f>
        <v>1</v>
      </c>
      <c r="AI141" s="311">
        <f>INDEX(AE!$A$1:$K$501,MATCH($B141,AE!$A:$A,0),6)</f>
        <v>0</v>
      </c>
      <c r="AJ141" s="313">
        <f t="shared" ref="AJ141:AJ143" si="403">IF(AND(AE141=0,AF141=0,AG141=0,AH141=0),AI141,IF(AND(AE141=0,AF141=0,AG141=0),AVERAGE(AH141:AI141),IF(AND(AF141=0,AE141=0),AVERAGE(AG141:AI141),IF(AE141=0,AVERAGE(AF141:AI141),AVERAGE(AE141:AI141)))))</f>
        <v>0.8</v>
      </c>
      <c r="AK141" s="307">
        <f t="shared" ref="AK141:AK143" si="404">IF(AND(AE141=0,AF141=0,AG141=0,AH141=0),"",IF(AND(AE141=0,AF141=0,AG141=0),AI141-AH141,IF(AND(AE141=0,AF141=0),(AI141-AVERAGE(AG141:AH141)),IF(AE141=0,(AI141-AVERAGE(AF141:AH141)),(AI141-AVERAGE(AE141:AH141))))))</f>
        <v>-1</v>
      </c>
      <c r="AL141" s="305">
        <f t="shared" si="378"/>
        <v>-1</v>
      </c>
      <c r="AM141" s="319">
        <f t="shared" si="375"/>
        <v>0.3125</v>
      </c>
      <c r="AN141" s="320" t="str">
        <f t="shared" si="379"/>
        <v/>
      </c>
      <c r="AO141" s="152"/>
      <c r="AP141" s="152"/>
    </row>
    <row r="142" spans="1:42" s="136" customFormat="1">
      <c r="A142" s="335" t="s">
        <v>187</v>
      </c>
      <c r="B142" s="335" t="s">
        <v>188</v>
      </c>
      <c r="C142" s="336" t="s">
        <v>24</v>
      </c>
      <c r="D142" s="300">
        <f>INDEX(PR!$A$1:$F$505,MATCH($B142,PR!$A:$A,0),2)</f>
        <v>5</v>
      </c>
      <c r="E142" s="301">
        <f>INDEX(PR!$A$1:$F$505,MATCH($B142,PR!$A:$A,0),3)</f>
        <v>2</v>
      </c>
      <c r="F142" s="301">
        <f>INDEX(PR!$A$1:$F$505,MATCH($B142,PR!$A:$A,0),4)</f>
        <v>1</v>
      </c>
      <c r="G142" s="301">
        <f>INDEX(PR!$A$1:$F$505,MATCH($B142,PR!$A:$A,0),5)</f>
        <v>0</v>
      </c>
      <c r="H142" s="302">
        <f>INDEX(PR!$A$1:$F$505,MATCH($B142,PR!$A:$A,0),6)</f>
        <v>0</v>
      </c>
      <c r="I142" s="337">
        <f>COUNTIF(D142:H142,"&lt;40")</f>
        <v>5</v>
      </c>
      <c r="J142" s="338">
        <f t="shared" si="364"/>
        <v>1.6</v>
      </c>
      <c r="K142" s="338">
        <f t="shared" si="365"/>
        <v>-2</v>
      </c>
      <c r="L142" s="305">
        <f t="shared" si="366"/>
        <v>-1</v>
      </c>
      <c r="M142" s="300">
        <f>INDEX(GR!$A$1:$F$520,MATCH($B142,GR!$A:$A,0),2)</f>
        <v>1</v>
      </c>
      <c r="N142" s="301">
        <f>INDEX(GR!$A$1:$F$520,MATCH($B142,GR!$A:$A,0),3)</f>
        <v>3</v>
      </c>
      <c r="O142" s="301">
        <f>INDEX(GR!$A$1:$F$520,MATCH($B142,GR!$A:$A,0),4)</f>
        <v>1</v>
      </c>
      <c r="P142" s="301">
        <f>INDEX(GR!$A$1:$F$520,MATCH($B142,GR!$A:$A,0),5)</f>
        <v>1</v>
      </c>
      <c r="Q142" s="302">
        <f>INDEX(GR!$A$1:$F$520,MATCH($B142,GR!$A:$A,0),6)</f>
        <v>1</v>
      </c>
      <c r="R142" s="318">
        <f t="shared" si="396"/>
        <v>5</v>
      </c>
      <c r="S142" s="307">
        <f t="shared" si="397"/>
        <v>1.4</v>
      </c>
      <c r="T142" s="307">
        <f t="shared" si="398"/>
        <v>-0.5</v>
      </c>
      <c r="U142" s="305">
        <f t="shared" si="399"/>
        <v>-0.33333333333333331</v>
      </c>
      <c r="V142" s="309">
        <f>INDEX(AE!$A$1:$K$501,MATCH($B142,AE!$A:$A,0),7)</f>
        <v>0</v>
      </c>
      <c r="W142" s="310">
        <f>INDEX(AE!$A$1:$K$501,MATCH($B142,AE!$A:$A,0),8)</f>
        <v>1</v>
      </c>
      <c r="X142" s="310">
        <f>INDEX(AE!$A$1:$K$501,MATCH($B142,AE!$A:$A,0),9)</f>
        <v>0</v>
      </c>
      <c r="Y142" s="310">
        <f>INDEX(AE!$A$1:$K$501,MATCH($B142,AE!$A:$A,0),10)</f>
        <v>0</v>
      </c>
      <c r="Z142" s="311">
        <f>INDEX(AE!$A$1:$K$501,MATCH($B142,AE!$A:$A,0),11)</f>
        <v>0</v>
      </c>
      <c r="AA142" s="312">
        <f t="shared" si="400"/>
        <v>5</v>
      </c>
      <c r="AB142" s="307">
        <f t="shared" si="401"/>
        <v>0.25</v>
      </c>
      <c r="AC142" s="307">
        <f t="shared" si="402"/>
        <v>-0.33333333333333331</v>
      </c>
      <c r="AD142" s="305">
        <f t="shared" si="377"/>
        <v>-1</v>
      </c>
      <c r="AE142" s="309">
        <f>INDEX(AE!$A$1:$K$501,MATCH($B142,AE!$A:$A,0),2)</f>
        <v>1</v>
      </c>
      <c r="AF142" s="310">
        <f>INDEX(AE!$A$1:$K$501,MATCH($B142,AE!$A:$A,0),3)</f>
        <v>4</v>
      </c>
      <c r="AG142" s="310">
        <f>INDEX(AE!$A$1:$K$501,MATCH($B142,AE!$A:$A,0),4)</f>
        <v>1</v>
      </c>
      <c r="AH142" s="310">
        <f>INDEX(AE!$A$1:$K$501,MATCH($B142,AE!$A:$A,0),5)</f>
        <v>4</v>
      </c>
      <c r="AI142" s="311">
        <f>INDEX(AE!$A$1:$K$501,MATCH($B142,AE!$A:$A,0),6)</f>
        <v>0</v>
      </c>
      <c r="AJ142" s="313">
        <f t="shared" si="403"/>
        <v>2</v>
      </c>
      <c r="AK142" s="307">
        <f t="shared" si="404"/>
        <v>-2.5</v>
      </c>
      <c r="AL142" s="316">
        <f t="shared" si="378"/>
        <v>-1</v>
      </c>
      <c r="AM142" s="319">
        <f t="shared" si="375"/>
        <v>0.125</v>
      </c>
      <c r="AN142" s="320" t="str">
        <f t="shared" si="379"/>
        <v/>
      </c>
      <c r="AO142" s="152"/>
      <c r="AP142" s="152"/>
    </row>
    <row r="143" spans="1:42" s="136" customFormat="1">
      <c r="A143" s="339" t="s">
        <v>189</v>
      </c>
      <c r="B143" s="339" t="s">
        <v>190</v>
      </c>
      <c r="C143" s="336" t="s">
        <v>24</v>
      </c>
      <c r="D143" s="340">
        <f>D141+D142</f>
        <v>6</v>
      </c>
      <c r="E143" s="341">
        <f t="shared" ref="E143:H143" si="405">E141+E142</f>
        <v>5</v>
      </c>
      <c r="F143" s="341">
        <f t="shared" si="405"/>
        <v>1</v>
      </c>
      <c r="G143" s="341">
        <f t="shared" si="405"/>
        <v>1</v>
      </c>
      <c r="H143" s="341">
        <f t="shared" si="405"/>
        <v>0</v>
      </c>
      <c r="I143" s="342">
        <f t="shared" si="363"/>
        <v>5</v>
      </c>
      <c r="J143" s="338">
        <f t="shared" si="364"/>
        <v>2.6</v>
      </c>
      <c r="K143" s="338">
        <f t="shared" si="365"/>
        <v>-3.25</v>
      </c>
      <c r="L143" s="343">
        <f t="shared" si="366"/>
        <v>-1</v>
      </c>
      <c r="M143" s="340">
        <f>M141+M142</f>
        <v>1</v>
      </c>
      <c r="N143" s="341">
        <f t="shared" ref="N143:Q143" si="406">N141+N142</f>
        <v>3</v>
      </c>
      <c r="O143" s="341">
        <f t="shared" si="406"/>
        <v>2</v>
      </c>
      <c r="P143" s="341">
        <f t="shared" si="406"/>
        <v>1</v>
      </c>
      <c r="Q143" s="341">
        <f t="shared" si="406"/>
        <v>1</v>
      </c>
      <c r="R143" s="344">
        <f t="shared" si="396"/>
        <v>5</v>
      </c>
      <c r="S143" s="345">
        <f t="shared" si="397"/>
        <v>1.6</v>
      </c>
      <c r="T143" s="345">
        <f t="shared" si="398"/>
        <v>-0.75</v>
      </c>
      <c r="U143" s="343">
        <f t="shared" si="399"/>
        <v>-0.42857142857142855</v>
      </c>
      <c r="V143" s="346">
        <f>SUM(V141:V142)</f>
        <v>0</v>
      </c>
      <c r="W143" s="347">
        <f t="shared" ref="W143:Z143" si="407">SUM(W141:W142)</f>
        <v>2</v>
      </c>
      <c r="X143" s="347">
        <f t="shared" si="407"/>
        <v>0</v>
      </c>
      <c r="Y143" s="347">
        <f t="shared" si="407"/>
        <v>0</v>
      </c>
      <c r="Z143" s="347">
        <f t="shared" si="407"/>
        <v>0</v>
      </c>
      <c r="AA143" s="348">
        <f t="shared" si="400"/>
        <v>5</v>
      </c>
      <c r="AB143" s="345">
        <f t="shared" si="401"/>
        <v>0.5</v>
      </c>
      <c r="AC143" s="345">
        <f t="shared" si="402"/>
        <v>-0.66666666666666663</v>
      </c>
      <c r="AD143" s="343">
        <f t="shared" si="377"/>
        <v>-1</v>
      </c>
      <c r="AE143" s="346">
        <f>SUM(AE141:AE142)</f>
        <v>2</v>
      </c>
      <c r="AF143" s="347">
        <f t="shared" ref="AF143:AI143" si="408">SUM(AF141:AF142)</f>
        <v>6</v>
      </c>
      <c r="AG143" s="347">
        <f t="shared" si="408"/>
        <v>1</v>
      </c>
      <c r="AH143" s="347">
        <f t="shared" si="408"/>
        <v>5</v>
      </c>
      <c r="AI143" s="347">
        <f t="shared" si="408"/>
        <v>0</v>
      </c>
      <c r="AJ143" s="349">
        <f t="shared" si="403"/>
        <v>2.8</v>
      </c>
      <c r="AK143" s="345">
        <f t="shared" si="404"/>
        <v>-3.5</v>
      </c>
      <c r="AL143" s="350">
        <f t="shared" si="378"/>
        <v>-1</v>
      </c>
      <c r="AM143" s="351">
        <f t="shared" si="375"/>
        <v>0.17857142857142858</v>
      </c>
      <c r="AN143" s="352" t="str">
        <f t="shared" si="379"/>
        <v/>
      </c>
      <c r="AO143" s="164">
        <v>2.4900000000000002</v>
      </c>
      <c r="AP143" s="164">
        <v>2.34</v>
      </c>
    </row>
    <row r="144" spans="1:42" s="6" customFormat="1">
      <c r="A144" s="94"/>
      <c r="B144" s="94"/>
      <c r="C144" s="2"/>
      <c r="D144" s="481" t="s">
        <v>0</v>
      </c>
      <c r="E144" s="482"/>
      <c r="F144" s="482"/>
      <c r="G144" s="482"/>
      <c r="H144" s="482"/>
      <c r="I144" s="87"/>
      <c r="J144" s="88"/>
      <c r="K144" s="88"/>
      <c r="L144" s="89"/>
      <c r="M144" s="483" t="s">
        <v>1</v>
      </c>
      <c r="N144" s="484"/>
      <c r="O144" s="484"/>
      <c r="P144" s="484"/>
      <c r="Q144" s="484"/>
      <c r="R144" s="90"/>
      <c r="S144" s="91"/>
      <c r="T144" s="91"/>
      <c r="U144" s="92"/>
      <c r="V144" s="481" t="s">
        <v>2</v>
      </c>
      <c r="W144" s="482"/>
      <c r="X144" s="482"/>
      <c r="Y144" s="482"/>
      <c r="Z144" s="482"/>
      <c r="AA144" s="93"/>
      <c r="AB144" s="94"/>
      <c r="AC144" s="94"/>
      <c r="AD144" s="95"/>
      <c r="AE144" s="481" t="s">
        <v>3</v>
      </c>
      <c r="AF144" s="482"/>
      <c r="AG144" s="482"/>
      <c r="AH144" s="482"/>
      <c r="AI144" s="482"/>
      <c r="AJ144" s="96"/>
      <c r="AK144" s="94"/>
      <c r="AL144" s="95"/>
      <c r="AM144" s="3" t="s">
        <v>4</v>
      </c>
      <c r="AN144" s="4">
        <v>2024</v>
      </c>
      <c r="AO144" s="42"/>
      <c r="AP144" s="42"/>
    </row>
    <row r="145" spans="1:42" s="6" customFormat="1">
      <c r="A145" s="7" t="s">
        <v>191</v>
      </c>
      <c r="B145" s="8" t="s">
        <v>8</v>
      </c>
      <c r="C145" s="8"/>
      <c r="D145" s="9" t="s">
        <v>9</v>
      </c>
      <c r="E145" s="10" t="s">
        <v>10</v>
      </c>
      <c r="F145" s="10" t="s">
        <v>11</v>
      </c>
      <c r="G145" s="10" t="s">
        <v>12</v>
      </c>
      <c r="H145" s="10" t="s">
        <v>713</v>
      </c>
      <c r="I145" s="11" t="s">
        <v>13</v>
      </c>
      <c r="J145" s="12" t="s">
        <v>4</v>
      </c>
      <c r="K145" s="12" t="s">
        <v>14</v>
      </c>
      <c r="L145" s="13" t="s">
        <v>15</v>
      </c>
      <c r="M145" s="10" t="s">
        <v>9</v>
      </c>
      <c r="N145" s="10" t="s">
        <v>10</v>
      </c>
      <c r="O145" s="10" t="s">
        <v>11</v>
      </c>
      <c r="P145" s="10" t="s">
        <v>12</v>
      </c>
      <c r="Q145" s="10" t="s">
        <v>713</v>
      </c>
      <c r="R145" s="11" t="s">
        <v>16</v>
      </c>
      <c r="S145" s="14" t="s">
        <v>4</v>
      </c>
      <c r="T145" s="14" t="s">
        <v>14</v>
      </c>
      <c r="U145" s="15" t="s">
        <v>15</v>
      </c>
      <c r="V145" s="9" t="s">
        <v>9</v>
      </c>
      <c r="W145" s="10" t="s">
        <v>10</v>
      </c>
      <c r="X145" s="10" t="s">
        <v>11</v>
      </c>
      <c r="Y145" s="10" t="s">
        <v>12</v>
      </c>
      <c r="Z145" s="10" t="s">
        <v>713</v>
      </c>
      <c r="AA145" s="11" t="s">
        <v>17</v>
      </c>
      <c r="AB145" s="14" t="s">
        <v>4</v>
      </c>
      <c r="AC145" s="14" t="s">
        <v>14</v>
      </c>
      <c r="AD145" s="13" t="s">
        <v>15</v>
      </c>
      <c r="AE145" s="9" t="s">
        <v>9</v>
      </c>
      <c r="AF145" s="10" t="s">
        <v>10</v>
      </c>
      <c r="AG145" s="10" t="s">
        <v>11</v>
      </c>
      <c r="AH145" s="10" t="s">
        <v>12</v>
      </c>
      <c r="AI145" s="10" t="s">
        <v>713</v>
      </c>
      <c r="AJ145" s="16" t="s">
        <v>4</v>
      </c>
      <c r="AK145" s="14" t="s">
        <v>14</v>
      </c>
      <c r="AL145" s="13" t="s">
        <v>15</v>
      </c>
      <c r="AM145" s="17" t="s">
        <v>18</v>
      </c>
      <c r="AN145" s="18" t="s">
        <v>18</v>
      </c>
      <c r="AO145" s="42"/>
      <c r="AP145" s="42"/>
    </row>
    <row r="146" spans="1:42">
      <c r="A146" s="19" t="s">
        <v>192</v>
      </c>
      <c r="B146" s="19" t="s">
        <v>193</v>
      </c>
      <c r="D146" s="21">
        <f>INDEX(PR!$A$1:$F$505,MATCH($B146,PR!$A:$A,0),2)</f>
        <v>803</v>
      </c>
      <c r="E146" s="22">
        <f>INDEX(PR!$A$1:$F$505,MATCH($B146,PR!$A:$A,0),3)</f>
        <v>686</v>
      </c>
      <c r="F146" s="22">
        <f>INDEX(PR!$A$1:$F$505,MATCH($B146,PR!$A:$A,0),4)</f>
        <v>577</v>
      </c>
      <c r="G146" s="22">
        <f>INDEX(PR!$A$1:$F$505,MATCH($B146,PR!$A:$A,0),5)</f>
        <v>490</v>
      </c>
      <c r="H146" s="22">
        <f>INDEX(PR!$A$1:$F$505,MATCH($B146,PR!$A:$A,0),6)</f>
        <v>470</v>
      </c>
      <c r="I146" s="24">
        <f t="shared" ref="I146:I148" si="409">COUNTIF(D146:H146,"&lt;40")</f>
        <v>0</v>
      </c>
      <c r="J146" s="25">
        <f>IF(AND(D146=0,E146=0,F146=0,G146=0),H146,IF(AND(D146=0,E146=0,F146=0),AVERAGE(G146:H146),IF(AND(E146=0,D146=0),AVERAGE(F146:H146),IF(D146=0,AVERAGE(E146:H146),AVERAGE(D146:H146)))))</f>
        <v>605.20000000000005</v>
      </c>
      <c r="K146" s="25">
        <f t="shared" ref="K146:K148" si="410">IF(AND(D146=0,E146=0,F146=0,G146=0),"",IF(AND(D146=0,E146=0,F146=0),H146-G146,IF(AND(D146=0,E146=0),(H146-AVERAGE(F146:G146)),IF(D146=0,(H146-AVERAGE(E146:G146)),(H146-AVERAGE(D146:G146))))))</f>
        <v>-169</v>
      </c>
      <c r="L146" s="26">
        <f t="shared" ref="L146:L148" si="411">IF(AND(D146=0,E146=0,F146=0,G146=0),"",IF(AND(D146=0,E146=0,F146=0),K146/G146,IF(AND(D146=0,E146=0),(K146/AVERAGE(F146:G146)),IF(D146=0,(K146/AVERAGE(E146:G146)),(K146/AVERAGE(D146:G146))))))</f>
        <v>-0.26447574334898277</v>
      </c>
      <c r="M146" s="21">
        <f>INDEX(GR!$A$1:$F$520,MATCH($B146,GR!$A:$A,0),2)</f>
        <v>260</v>
      </c>
      <c r="N146" s="22">
        <f>INDEX(GR!$A$1:$F$520,MATCH($B146,GR!$A:$A,0),3)</f>
        <v>222</v>
      </c>
      <c r="O146" s="22">
        <f>INDEX(GR!$A$1:$F$520,MATCH($B146,GR!$A:$A,0),4)</f>
        <v>192</v>
      </c>
      <c r="P146" s="22">
        <f>INDEX(GR!$A$1:$F$520,MATCH($B146,GR!$A:$A,0),5)</f>
        <v>177</v>
      </c>
      <c r="Q146" s="23">
        <f>INDEX(GR!$A$1:$F$520,MATCH($B146,GR!$A:$A,0),6)</f>
        <v>138</v>
      </c>
      <c r="R146" s="27">
        <f t="shared" ref="R146:R148" si="412">COUNTIF(M146:Q146,"&lt;10")</f>
        <v>0</v>
      </c>
      <c r="S146" s="28">
        <f t="shared" ref="S146:S148" si="413">IF(AND(M146=0,N146=0,O146=0,P146=0),Q146,IF(AND(M146=0,N146=0,O146=0),AVERAGE(P146:Q146),IF(AND(N146=0,M146=0),AVERAGE(O146:Q146),IF(M146=0,AVERAGE(N146:Q146),AVERAGE(M146:Q146)))))</f>
        <v>197.8</v>
      </c>
      <c r="T146" s="28">
        <f t="shared" ref="T146:T148" si="414">IF(AND(M146=0,N146=0,O146=0,P146=0),"",IF(AND(M146=0,N146=0,O146=0),Q146-P146,IF(AND(M146=0,N146=0),(Q146-AVERAGE(O146:P146)),IF(M146=0,(Q146-AVERAGE(N146:P146)),(Q146-AVERAGE(M146:P146))))))</f>
        <v>-74.75</v>
      </c>
      <c r="U146" s="29">
        <f>IF(AND(M146=0,N146=0,O146=0,P146=0),"",IF(AND(M146=0,N146=0,O146=0),T146/P146,IF(AND(M146=0,N146=0),(T146/AVERAGE(O146:P146)),IF(M146=0,(T146/AVERAGE(N146:P146)),(T146/AVERAGE(M146:P146))))))</f>
        <v>-0.35135135135135137</v>
      </c>
      <c r="V146" s="30">
        <f>INDEX(AE!$A$1:$K$501,MATCH($B146,AE!$A:$A,0),7)</f>
        <v>159</v>
      </c>
      <c r="W146" s="31">
        <f>INDEX(AE!$A$1:$K$501,MATCH($B146,AE!$A:$A,0),8)</f>
        <v>137</v>
      </c>
      <c r="X146" s="31">
        <f>INDEX(AE!$A$1:$K$501,MATCH($B146,AE!$A:$A,0),9)</f>
        <v>97</v>
      </c>
      <c r="Y146" s="31">
        <f>INDEX(AE!$A$1:$K$501,MATCH($B146,AE!$A:$A,0),10)</f>
        <v>111</v>
      </c>
      <c r="Z146" s="32">
        <f>INDEX(AE!$A$1:$K$501,MATCH($B146,AE!$A:$A,0),11)</f>
        <v>99</v>
      </c>
      <c r="AA146" s="31">
        <f t="shared" ref="AA146:AA148" si="415">COUNTIF(V146:Z146,"&lt;10")</f>
        <v>0</v>
      </c>
      <c r="AB146" s="28">
        <f t="shared" ref="AB146:AB148" si="416">IF(AND(V146=0,W146=0,X146=0,Y146=0),Z146,IF(AND(V146=0,W146=0,X146=0),AVERAGE(Y146:Z146),IF(AND(W146=0,V146=0),AVERAGE(X146:Z146),IF(V146=0,AVERAGE(W146:Z146),AVERAGE(V146:Z146)))))</f>
        <v>120.6</v>
      </c>
      <c r="AC146" s="28">
        <f t="shared" ref="AC146:AC148" si="417">IF(AND(V146=0,W146=0,X146=0,Y146=0),"",IF(AND(V146=0,W146=0,X146=0),Z146-Y146,IF(AND(V146=0,W146=0),(Z146-AVERAGE(X146:Y146)),IF(V146=0,(Z146-AVERAGE(W146:Y146)),(Z146-AVERAGE(V146:Y146))))))</f>
        <v>-27</v>
      </c>
      <c r="AD146" s="26">
        <f t="shared" ref="AD146:AD148" si="418">IF(AND(V146=0,W146=0,X146=0,Y146=0),"",IF(AND(V146=0,W146=0,X146=0),AC146/Z146,IF(AND(V146=0,W146=0),(AC146/AVERAGE(X146:Y146)),IF(V146=0,(AC146/AVERAGE(W146:Y146)),(AC146/AVERAGE(V146:Y146))))))</f>
        <v>-0.21428571428571427</v>
      </c>
      <c r="AE146" s="30">
        <f>INDEX(AE!$A$1:$K$501,MATCH($B146,AE!$A:$A,0),2)</f>
        <v>784</v>
      </c>
      <c r="AF146" s="31">
        <f>INDEX(AE!$A$1:$K$501,MATCH($B146,AE!$A:$A,0),3)</f>
        <v>738</v>
      </c>
      <c r="AG146" s="31">
        <f>INDEX(AE!$A$1:$K$501,MATCH($B146,AE!$A:$A,0),4)</f>
        <v>599</v>
      </c>
      <c r="AH146" s="31">
        <f>INDEX(AE!$A$1:$K$501,MATCH($B146,AE!$A:$A,0),5)</f>
        <v>610</v>
      </c>
      <c r="AI146" s="32">
        <f>INDEX(AE!$A$1:$K$501,MATCH($B146,AE!$A:$A,0),6)</f>
        <v>682</v>
      </c>
      <c r="AJ146" s="34">
        <f t="shared" ref="AJ146:AJ148" si="419">IF(AND(AE146=0,AF146=0,AG146=0,AH146=0),AI146,IF(AND(AE146=0,AF146=0,AG146=0),AVERAGE(AH146:AI146),IF(AND(AF146=0,AE146=0),AVERAGE(AG146:AI146),IF(AE146=0,AVERAGE(AF146:AI146),AVERAGE(AE146:AI146)))))</f>
        <v>682.6</v>
      </c>
      <c r="AK146" s="28">
        <f t="shared" ref="AK146:AK148" si="420">IF(AND(AE146=0,AF146=0,AG146=0,AH146=0),"",IF(AND(AE146=0,AF146=0,AG146=0),AI146-AH146,IF(AND(AE146=0,AF146=0),(AI146-AVERAGE(AG146:AH146)),IF(AE146=0,(AI146-AVERAGE(AF146:AH146)),(AI146-AVERAGE(AE146:AH146))))))</f>
        <v>-0.75</v>
      </c>
      <c r="AL146" s="39">
        <f>IF(AND(AE146=0,AF146=0,AG146=0,AH146=0),"",IF(AND(AE146=0,AF146=0,AG146=0),AK146/AH146,IF(AND(AE146=0,AF146=0),(AK146/AVERAGE(AG146:AH146)),IF(AE146=0,(AK146/AVERAGE(AF146:AH146)),(AK146/AVERAGE(AE146:AH146))))))</f>
        <v>-1.0984987184181618E-3</v>
      </c>
      <c r="AM146" s="436">
        <f t="shared" ref="AM146:AM148" si="421">IF(AJ146=0,"",AB146/AJ146)</f>
        <v>0.17667740990331085</v>
      </c>
      <c r="AN146" s="36">
        <f t="shared" ref="AN146:AN148" si="422">IF(AI146=0,"",Z146/AI146)</f>
        <v>0.14516129032258066</v>
      </c>
    </row>
    <row r="147" spans="1:42">
      <c r="A147" s="192" t="s">
        <v>194</v>
      </c>
      <c r="B147" s="192" t="s">
        <v>195</v>
      </c>
      <c r="C147" s="100" t="s">
        <v>47</v>
      </c>
      <c r="D147" s="101">
        <f>INDEX(PR!$A$1:$F$505,MATCH($B147,PR!$A:$A,0),2)</f>
        <v>0</v>
      </c>
      <c r="E147" s="102">
        <f>INDEX(PR!$A$1:$F$505,MATCH($B147,PR!$A:$A,0),3)</f>
        <v>5</v>
      </c>
      <c r="F147" s="102">
        <f>INDEX(PR!$A$1:$F$505,MATCH($B147,PR!$A:$A,0),4)</f>
        <v>114</v>
      </c>
      <c r="G147" s="102">
        <f>INDEX(PR!$A$1:$F$505,MATCH($B147,PR!$A:$A,0),5)</f>
        <v>189</v>
      </c>
      <c r="H147" s="102">
        <f>INDEX(PR!$A$1:$F$505,MATCH($B147,PR!$A:$A,0),6)</f>
        <v>236</v>
      </c>
      <c r="I147" s="103">
        <f t="shared" si="409"/>
        <v>2</v>
      </c>
      <c r="J147" s="104">
        <f t="shared" ref="J147:J148" si="423">IF(AND(D147=0,E147=0,F147=0,G147=0),H147,IF(AND(D147=0,E147=0,F147=0),AVERAGE(G147:H147),IF(AND(E147=0,D147=0),AVERAGE(F147:H147),IF(D147=0,AVERAGE(E147:H147),AVERAGE(D147:H147)))))</f>
        <v>136</v>
      </c>
      <c r="K147" s="104">
        <f t="shared" si="410"/>
        <v>133.33333333333331</v>
      </c>
      <c r="L147" s="105">
        <f t="shared" si="411"/>
        <v>1.2987012987012985</v>
      </c>
      <c r="M147" s="101">
        <f>INDEX(GR!$A$1:$F$520,MATCH($B147,GR!$A:$A,0),2)</f>
        <v>0</v>
      </c>
      <c r="N147" s="102">
        <f>INDEX(GR!$A$1:$F$520,MATCH($B147,GR!$A:$A,0),3)</f>
        <v>0</v>
      </c>
      <c r="O147" s="102">
        <f>INDEX(GR!$A$1:$F$520,MATCH($B147,GR!$A:$A,0),4)</f>
        <v>0</v>
      </c>
      <c r="P147" s="102">
        <f>INDEX(GR!$A$1:$F$520,MATCH($B147,GR!$A:$A,0),5)</f>
        <v>20</v>
      </c>
      <c r="Q147" s="122">
        <f>INDEX(GR!$A$1:$F$520,MATCH($B147,GR!$A:$A,0),6)</f>
        <v>52</v>
      </c>
      <c r="R147" s="106">
        <f t="shared" si="412"/>
        <v>3</v>
      </c>
      <c r="S147" s="107">
        <f t="shared" si="413"/>
        <v>36</v>
      </c>
      <c r="T147" s="107">
        <f t="shared" si="414"/>
        <v>32</v>
      </c>
      <c r="U147" s="105">
        <f t="shared" ref="U147:U148" si="424">IF(AND(M147=0,N147=0,O147=0,P147=0),"",IF(AND(M147=0,N147=0,O147=0),T147/AVERAGE(Q147:R147),IF(AND(M147=0,N147=0),(T147/AVERAGE(O147:P147)),IF(M147=0,(T147/AVERAGE(N147:P147)),(T147/AVERAGE(M147:P147))))))</f>
        <v>1.1636363636363636</v>
      </c>
      <c r="V147" s="109">
        <f>INDEX(AE!$A$1:$K$501,MATCH($B147,AE!$A:$A,0),7)</f>
        <v>0</v>
      </c>
      <c r="W147" s="110">
        <f>INDEX(AE!$A$1:$K$501,MATCH($B147,AE!$A:$A,0),8)</f>
        <v>5</v>
      </c>
      <c r="X147" s="110">
        <f>INDEX(AE!$A$1:$K$501,MATCH($B147,AE!$A:$A,0),9)</f>
        <v>71</v>
      </c>
      <c r="Y147" s="110">
        <f>INDEX(AE!$A$1:$K$501,MATCH($B147,AE!$A:$A,0),10)</f>
        <v>72</v>
      </c>
      <c r="Z147" s="111">
        <f>INDEX(AE!$A$1:$K$501,MATCH($B147,AE!$A:$A,0),11)</f>
        <v>87</v>
      </c>
      <c r="AA147" s="110">
        <f t="shared" si="415"/>
        <v>2</v>
      </c>
      <c r="AB147" s="107">
        <f t="shared" si="416"/>
        <v>58.75</v>
      </c>
      <c r="AC147" s="107">
        <f t="shared" si="417"/>
        <v>37.666666666666664</v>
      </c>
      <c r="AD147" s="105">
        <f t="shared" si="418"/>
        <v>0.76351351351351338</v>
      </c>
      <c r="AE147" s="109">
        <f>INDEX(AE!$A$1:$K$501,MATCH($B147,AE!$A:$A,0),2)</f>
        <v>0</v>
      </c>
      <c r="AF147" s="110">
        <f>INDEX(AE!$A$1:$K$501,MATCH($B147,AE!$A:$A,0),3)</f>
        <v>14</v>
      </c>
      <c r="AG147" s="110">
        <f>INDEX(AE!$A$1:$K$501,MATCH($B147,AE!$A:$A,0),4)</f>
        <v>122</v>
      </c>
      <c r="AH147" s="110">
        <f>INDEX(AE!$A$1:$K$501,MATCH($B147,AE!$A:$A,0),5)</f>
        <v>132</v>
      </c>
      <c r="AI147" s="111">
        <f>INDEX(AE!$A$1:$K$501,MATCH($B147,AE!$A:$A,0),6)</f>
        <v>140</v>
      </c>
      <c r="AJ147" s="112">
        <f t="shared" si="419"/>
        <v>102</v>
      </c>
      <c r="AK147" s="107">
        <f t="shared" si="420"/>
        <v>50.666666666666671</v>
      </c>
      <c r="AL147" s="105">
        <f t="shared" ref="AL147:AL148" si="425">IF(AND(AE147=0,AF147=0,AG147=0,AH147=0),"",IF(AND(AE147=0,AF147=0,AG147=0),AK147/AH147,IF(AND(AE147=0,AF147=0),(AK147/AVERAGE(AG147:AH147)),IF(AE147=0,(AK147/AVERAGE(AF147:AH147)),(AK147/AVERAGE(AE147:AH147))))))</f>
        <v>0.56716417910447769</v>
      </c>
      <c r="AM147" s="113">
        <f t="shared" si="421"/>
        <v>0.5759803921568627</v>
      </c>
      <c r="AN147" s="114">
        <f t="shared" si="422"/>
        <v>0.62142857142857144</v>
      </c>
    </row>
    <row r="148" spans="1:42" s="136" customFormat="1">
      <c r="A148" s="136" t="s">
        <v>196</v>
      </c>
      <c r="B148" s="136" t="s">
        <v>197</v>
      </c>
      <c r="C148" s="117"/>
      <c r="D148" s="72">
        <f>SUM(D146:D147)</f>
        <v>803</v>
      </c>
      <c r="E148" s="73">
        <f t="shared" ref="E148:H148" si="426">SUM(E146:E147)</f>
        <v>691</v>
      </c>
      <c r="F148" s="73">
        <f t="shared" si="426"/>
        <v>691</v>
      </c>
      <c r="G148" s="73">
        <f t="shared" si="426"/>
        <v>679</v>
      </c>
      <c r="H148" s="74">
        <f t="shared" si="426"/>
        <v>706</v>
      </c>
      <c r="I148" s="75">
        <f t="shared" si="409"/>
        <v>0</v>
      </c>
      <c r="J148" s="76">
        <f t="shared" si="423"/>
        <v>714</v>
      </c>
      <c r="K148" s="76">
        <f t="shared" si="410"/>
        <v>-10</v>
      </c>
      <c r="L148" s="77">
        <f t="shared" si="411"/>
        <v>-1.3966480446927373E-2</v>
      </c>
      <c r="M148" s="72">
        <f>M146+M147</f>
        <v>260</v>
      </c>
      <c r="N148" s="73">
        <f>N146+N147</f>
        <v>222</v>
      </c>
      <c r="O148" s="73">
        <f t="shared" ref="O148:Q148" si="427">O146+O147</f>
        <v>192</v>
      </c>
      <c r="P148" s="73">
        <f t="shared" si="427"/>
        <v>197</v>
      </c>
      <c r="Q148" s="73">
        <f t="shared" si="427"/>
        <v>190</v>
      </c>
      <c r="R148" s="78">
        <f t="shared" si="412"/>
        <v>0</v>
      </c>
      <c r="S148" s="79">
        <f t="shared" si="413"/>
        <v>212.2</v>
      </c>
      <c r="T148" s="79">
        <f t="shared" si="414"/>
        <v>-27.75</v>
      </c>
      <c r="U148" s="77">
        <f t="shared" si="424"/>
        <v>-0.12743972445464982</v>
      </c>
      <c r="V148" s="186">
        <f>SUM(V146:V147)</f>
        <v>159</v>
      </c>
      <c r="W148" s="187">
        <f t="shared" ref="W148:Z148" si="428">SUM(W146:W147)</f>
        <v>142</v>
      </c>
      <c r="X148" s="187">
        <f t="shared" si="428"/>
        <v>168</v>
      </c>
      <c r="Y148" s="187">
        <f t="shared" si="428"/>
        <v>183</v>
      </c>
      <c r="Z148" s="187">
        <f t="shared" si="428"/>
        <v>186</v>
      </c>
      <c r="AA148" s="81">
        <f t="shared" si="415"/>
        <v>0</v>
      </c>
      <c r="AB148" s="79">
        <f t="shared" si="416"/>
        <v>167.6</v>
      </c>
      <c r="AC148" s="79">
        <f t="shared" si="417"/>
        <v>23</v>
      </c>
      <c r="AD148" s="141">
        <f t="shared" si="418"/>
        <v>0.1411042944785276</v>
      </c>
      <c r="AE148" s="186">
        <f>SUM(AE146:AE147)</f>
        <v>784</v>
      </c>
      <c r="AF148" s="187">
        <f t="shared" ref="AF148:AI148" si="429">SUM(AF146:AF147)</f>
        <v>752</v>
      </c>
      <c r="AG148" s="187">
        <f t="shared" si="429"/>
        <v>721</v>
      </c>
      <c r="AH148" s="187">
        <f t="shared" si="429"/>
        <v>742</v>
      </c>
      <c r="AI148" s="187">
        <f t="shared" si="429"/>
        <v>822</v>
      </c>
      <c r="AJ148" s="83">
        <f t="shared" si="419"/>
        <v>764.2</v>
      </c>
      <c r="AK148" s="79">
        <f t="shared" si="420"/>
        <v>72.25</v>
      </c>
      <c r="AL148" s="141">
        <f t="shared" si="425"/>
        <v>9.6365455151717239E-2</v>
      </c>
      <c r="AM148" s="84">
        <f t="shared" si="421"/>
        <v>0.21931431562418213</v>
      </c>
      <c r="AN148" s="85">
        <f t="shared" si="422"/>
        <v>0.22627737226277372</v>
      </c>
      <c r="AO148" s="164">
        <v>2.41</v>
      </c>
      <c r="AP148" s="164">
        <v>2.6</v>
      </c>
    </row>
    <row r="149" spans="1:42" s="6" customFormat="1">
      <c r="A149" s="1"/>
      <c r="B149" s="2"/>
      <c r="C149" s="2"/>
      <c r="D149" s="481" t="s">
        <v>0</v>
      </c>
      <c r="E149" s="482"/>
      <c r="F149" s="482"/>
      <c r="G149" s="482"/>
      <c r="H149" s="482"/>
      <c r="I149" s="87"/>
      <c r="J149" s="88"/>
      <c r="K149" s="88"/>
      <c r="L149" s="89"/>
      <c r="M149" s="483" t="s">
        <v>1</v>
      </c>
      <c r="N149" s="484"/>
      <c r="O149" s="484"/>
      <c r="P149" s="484"/>
      <c r="Q149" s="484"/>
      <c r="R149" s="90"/>
      <c r="S149" s="91"/>
      <c r="T149" s="91"/>
      <c r="U149" s="92"/>
      <c r="V149" s="481" t="s">
        <v>2</v>
      </c>
      <c r="W149" s="482"/>
      <c r="X149" s="482"/>
      <c r="Y149" s="482"/>
      <c r="Z149" s="482"/>
      <c r="AA149" s="93"/>
      <c r="AB149" s="94"/>
      <c r="AC149" s="94"/>
      <c r="AD149" s="95"/>
      <c r="AE149" s="481" t="s">
        <v>3</v>
      </c>
      <c r="AF149" s="482"/>
      <c r="AG149" s="482"/>
      <c r="AH149" s="482"/>
      <c r="AI149" s="482"/>
      <c r="AJ149" s="96"/>
      <c r="AK149" s="94"/>
      <c r="AL149" s="95"/>
      <c r="AM149" s="3" t="s">
        <v>4</v>
      </c>
      <c r="AN149" s="4">
        <v>2024</v>
      </c>
      <c r="AO149" s="42"/>
      <c r="AP149" s="42"/>
    </row>
    <row r="150" spans="1:42" s="6" customFormat="1">
      <c r="A150" s="7" t="s">
        <v>198</v>
      </c>
      <c r="B150" s="8" t="s">
        <v>8</v>
      </c>
      <c r="C150" s="8"/>
      <c r="D150" s="9" t="s">
        <v>9</v>
      </c>
      <c r="E150" s="10" t="s">
        <v>10</v>
      </c>
      <c r="F150" s="10" t="s">
        <v>11</v>
      </c>
      <c r="G150" s="10" t="s">
        <v>12</v>
      </c>
      <c r="H150" s="10" t="s">
        <v>713</v>
      </c>
      <c r="I150" s="11" t="s">
        <v>13</v>
      </c>
      <c r="J150" s="12" t="s">
        <v>4</v>
      </c>
      <c r="K150" s="12" t="s">
        <v>14</v>
      </c>
      <c r="L150" s="13" t="s">
        <v>15</v>
      </c>
      <c r="M150" s="10" t="s">
        <v>9</v>
      </c>
      <c r="N150" s="10" t="s">
        <v>10</v>
      </c>
      <c r="O150" s="10" t="s">
        <v>11</v>
      </c>
      <c r="P150" s="10" t="s">
        <v>12</v>
      </c>
      <c r="Q150" s="10" t="s">
        <v>713</v>
      </c>
      <c r="R150" s="11" t="s">
        <v>16</v>
      </c>
      <c r="S150" s="14" t="s">
        <v>4</v>
      </c>
      <c r="T150" s="14" t="s">
        <v>14</v>
      </c>
      <c r="U150" s="15" t="s">
        <v>15</v>
      </c>
      <c r="V150" s="9" t="s">
        <v>9</v>
      </c>
      <c r="W150" s="10" t="s">
        <v>10</v>
      </c>
      <c r="X150" s="10" t="s">
        <v>11</v>
      </c>
      <c r="Y150" s="10" t="s">
        <v>12</v>
      </c>
      <c r="Z150" s="10" t="s">
        <v>713</v>
      </c>
      <c r="AA150" s="11" t="s">
        <v>17</v>
      </c>
      <c r="AB150" s="14" t="s">
        <v>4</v>
      </c>
      <c r="AC150" s="14" t="s">
        <v>14</v>
      </c>
      <c r="AD150" s="13" t="s">
        <v>15</v>
      </c>
      <c r="AE150" s="9" t="s">
        <v>9</v>
      </c>
      <c r="AF150" s="10" t="s">
        <v>10</v>
      </c>
      <c r="AG150" s="10" t="s">
        <v>11</v>
      </c>
      <c r="AH150" s="10" t="s">
        <v>12</v>
      </c>
      <c r="AI150" s="10" t="s">
        <v>713</v>
      </c>
      <c r="AJ150" s="16" t="s">
        <v>4</v>
      </c>
      <c r="AK150" s="14" t="s">
        <v>14</v>
      </c>
      <c r="AL150" s="13" t="s">
        <v>15</v>
      </c>
      <c r="AM150" s="17" t="s">
        <v>18</v>
      </c>
      <c r="AN150" s="18" t="s">
        <v>18</v>
      </c>
      <c r="AO150" s="42"/>
      <c r="AP150" s="42"/>
    </row>
    <row r="151" spans="1:42">
      <c r="A151" s="19" t="s">
        <v>199</v>
      </c>
      <c r="B151" s="19" t="s">
        <v>200</v>
      </c>
      <c r="D151" s="21">
        <f>INDEX(PR!$A$1:$F$505,MATCH($B151,PR!$A:$A,0),2)</f>
        <v>701</v>
      </c>
      <c r="E151" s="22">
        <f>INDEX(PR!$A$1:$F$505,MATCH($B151,PR!$A:$A,0),3)</f>
        <v>568</v>
      </c>
      <c r="F151" s="22">
        <f>INDEX(PR!$A$1:$F$505,MATCH($B151,PR!$A:$A,0),4)</f>
        <v>449</v>
      </c>
      <c r="G151" s="22">
        <f>INDEX(PR!$A$1:$F$505,MATCH($B151,PR!$A:$A,0),5)</f>
        <v>371</v>
      </c>
      <c r="H151" s="22">
        <f>INDEX(PR!$A$1:$F$505,MATCH($B151,PR!$A:$A,0),6)</f>
        <v>338</v>
      </c>
      <c r="I151" s="24">
        <f t="shared" ref="I151:I161" si="430">COUNTIF(D151:H151,"&lt;40")</f>
        <v>0</v>
      </c>
      <c r="J151" s="25">
        <f t="shared" ref="J151:J161" si="431">IF(AND(D151=0,E151=0,F151=0,G151=0),H151,IF(AND(D151=0,E151=0,F151=0),AVERAGE(G151:H151),IF(AND(E151=0,D151=0),AVERAGE(F151:H151),IF(D151=0,AVERAGE(E151:H151),AVERAGE(D151:H151)))))</f>
        <v>485.4</v>
      </c>
      <c r="K151" s="25">
        <f t="shared" ref="K151:K161" si="432">IF(AND(D151=0,E151=0,F151=0,G151=0),"",IF(AND(D151=0,E151=0,F151=0),H151-G151,IF(AND(D151=0,E151=0),(H151-AVERAGE(F151:G151)),IF(D151=0,(H151-AVERAGE(E151:G151)),(H151-AVERAGE(D151:G151))))))</f>
        <v>-184.25</v>
      </c>
      <c r="L151" s="26">
        <f t="shared" ref="L151:L161" si="433">IF(AND(D151=0,E151=0,F151=0,G151=0),"",IF(AND(D151=0,E151=0,F151=0),K151/G151,IF(AND(D151=0,E151=0),(K151/AVERAGE(F151:G151)),IF(D151=0,(K151/AVERAGE(E151:G151)),(K151/AVERAGE(D151:G151))))))</f>
        <v>-0.35280038295835325</v>
      </c>
      <c r="M151" s="21">
        <f>INDEX(GR!$A$1:$F$520,MATCH($B151,GR!$A:$A,0),2)</f>
        <v>149</v>
      </c>
      <c r="N151" s="22">
        <f>INDEX(GR!$A$1:$F$520,MATCH($B151,GR!$A:$A,0),3)</f>
        <v>158</v>
      </c>
      <c r="O151" s="22">
        <f>INDEX(GR!$A$1:$F$520,MATCH($B151,GR!$A:$A,0),4)</f>
        <v>135</v>
      </c>
      <c r="P151" s="22">
        <f>INDEX(GR!$A$1:$F$520,MATCH($B151,GR!$A:$A,0),5)</f>
        <v>128</v>
      </c>
      <c r="Q151" s="23">
        <f>INDEX(GR!$A$1:$F$520,MATCH($B151,GR!$A:$A,0),6)</f>
        <v>108</v>
      </c>
      <c r="R151" s="27">
        <f t="shared" ref="R151:R161" si="434">COUNTIF(M151:Q151,"&lt;10")</f>
        <v>0</v>
      </c>
      <c r="S151" s="28">
        <f t="shared" ref="S151:S161" si="435">IF(AND(M151=0,N151=0,O151=0,P151=0),Q151,IF(AND(M151=0,N151=0,O151=0),AVERAGE(P151:Q151),IF(AND(N151=0,M151=0),AVERAGE(O151:Q151),IF(M151=0,AVERAGE(N151:Q151),AVERAGE(M151:Q151)))))</f>
        <v>135.6</v>
      </c>
      <c r="T151" s="28">
        <f t="shared" ref="T151:T161" si="436">IF(AND(M151=0,N151=0,O151=0,P151=0),"",IF(AND(M151=0,N151=0,O151=0),Q151-P151,IF(AND(M151=0,N151=0),(Q151-AVERAGE(O151:P151)),IF(M151=0,(Q151-AVERAGE(N151:P151)),(Q151-AVERAGE(M151:P151))))))</f>
        <v>-34.5</v>
      </c>
      <c r="U151" s="29">
        <f>IF(AND(M151=0,N151=0,O151=0,P151=0),"",IF(AND(M151=0,N151=0,O151=0),T151/P151,IF(AND(M151=0,N151=0),(T151/AVERAGE(O151:P151)),IF(M151=0,(T151/AVERAGE(N151:P151)),(T151/AVERAGE(M151:P151))))))</f>
        <v>-0.24210526315789474</v>
      </c>
      <c r="V151" s="30">
        <f>INDEX(AE!$A$1:$K$501,MATCH($B151,AE!$A:$A,0),7)</f>
        <v>183</v>
      </c>
      <c r="W151" s="31">
        <f>INDEX(AE!$A$1:$K$501,MATCH($B151,AE!$A:$A,0),8)</f>
        <v>132</v>
      </c>
      <c r="X151" s="31">
        <f>INDEX(AE!$A$1:$K$501,MATCH($B151,AE!$A:$A,0),9)</f>
        <v>96</v>
      </c>
      <c r="Y151" s="31">
        <f>INDEX(AE!$A$1:$K$501,MATCH($B151,AE!$A:$A,0),10)</f>
        <v>99</v>
      </c>
      <c r="Z151" s="32">
        <f>INDEX(AE!$A$1:$K$501,MATCH($B151,AE!$A:$A,0),11)</f>
        <v>106</v>
      </c>
      <c r="AA151" s="31">
        <f t="shared" ref="AA151:AA154" si="437">COUNTIF(V151:Z151,"&lt;10")</f>
        <v>0</v>
      </c>
      <c r="AB151" s="28">
        <f t="shared" ref="AB151:AB154" si="438">IF(AND(V151=0,W151=0,X151=0,Y151=0),Z151,IF(AND(V151=0,W151=0,X151=0),AVERAGE(Y151:Z151),IF(AND(W151=0,V151=0),AVERAGE(X151:Z151),IF(V151=0,AVERAGE(W151:Z151),AVERAGE(V151:Z151)))))</f>
        <v>123.2</v>
      </c>
      <c r="AC151" s="28">
        <f t="shared" ref="AC151:AC154" si="439">IF(AND(V151=0,W151=0,X151=0,Y151=0),"",IF(AND(V151=0,W151=0,X151=0),Z151-Y151,IF(AND(V151=0,W151=0),(Z151-AVERAGE(X151:Y151)),IF(V151=0,(Z151-AVERAGE(W151:Y151)),(Z151-AVERAGE(V151:Y151))))))</f>
        <v>-21.5</v>
      </c>
      <c r="AD151" s="26">
        <f t="shared" ref="AD151:AD163" si="440">IF(AND(V151=0,W151=0,X151=0,Y151=0),"",IF(AND(V151=0,W151=0,X151=0),AC151/Z151,IF(AND(V151=0,W151=0),(AC151/AVERAGE(X151:Y151)),IF(V151=0,(AC151/AVERAGE(W151:Y151)),(AC151/AVERAGE(V151:Y151))))))</f>
        <v>-0.16862745098039217</v>
      </c>
      <c r="AE151" s="30">
        <f>INDEX(AE!$A$1:$K$501,MATCH($B151,AE!$A:$A,0),2)</f>
        <v>853</v>
      </c>
      <c r="AF151" s="31">
        <f>INDEX(AE!$A$1:$K$501,MATCH($B151,AE!$A:$A,0),3)</f>
        <v>664</v>
      </c>
      <c r="AG151" s="31">
        <f>INDEX(AE!$A$1:$K$501,MATCH($B151,AE!$A:$A,0),4)</f>
        <v>493</v>
      </c>
      <c r="AH151" s="31">
        <f>INDEX(AE!$A$1:$K$501,MATCH($B151,AE!$A:$A,0),5)</f>
        <v>559</v>
      </c>
      <c r="AI151" s="32">
        <f>INDEX(AE!$A$1:$K$501,MATCH($B151,AE!$A:$A,0),6)</f>
        <v>542</v>
      </c>
      <c r="AJ151" s="34">
        <f t="shared" ref="AJ151:AJ154" si="441">IF(AND(AE151=0,AF151=0,AG151=0,AH151=0),AI151,IF(AND(AE151=0,AF151=0,AG151=0),AVERAGE(AH151:AI151),IF(AND(AF151=0,AE151=0),AVERAGE(AG151:AI151),IF(AE151=0,AVERAGE(AF151:AI151),AVERAGE(AE151:AI151)))))</f>
        <v>622.20000000000005</v>
      </c>
      <c r="AK151" s="28">
        <f t="shared" ref="AK151:AK154" si="442">IF(AND(AE151=0,AF151=0,AG151=0,AH151=0),"",IF(AND(AE151=0,AF151=0,AG151=0),AI151-AH151,IF(AND(AE151=0,AF151=0),(AI151-AVERAGE(AG151:AH151)),IF(AE151=0,(AI151-AVERAGE(AF151:AH151)),(AI151-AVERAGE(AE151:AH151))))))</f>
        <v>-100.25</v>
      </c>
      <c r="AL151" s="26">
        <f>IF(AND(AE151=0,AF151=0,AG151=0,AH151=0),"",IF(AND(AE151=0,AF151=0,AG151=0),AK151/AH151,IF(AND(AE151=0,AF151=0),(AK151/AVERAGE(AG151:AH151)),IF(AE151=0,(AK151/AVERAGE(AF151:AH151)),(AK151/AVERAGE(AE151:AH151))))))</f>
        <v>-0.15609186453873103</v>
      </c>
      <c r="AM151" s="436">
        <f t="shared" ref="AM151:AM154" si="443">IF(AJ151=0,"",AB151/AJ151)</f>
        <v>0.19800707168113146</v>
      </c>
      <c r="AN151" s="36">
        <f t="shared" ref="AN151:AN154" si="444">IF(AI151=0,"",Z151/AI151)</f>
        <v>0.19557195571955718</v>
      </c>
    </row>
    <row r="152" spans="1:42">
      <c r="A152" s="99" t="s">
        <v>201</v>
      </c>
      <c r="B152" s="99" t="s">
        <v>202</v>
      </c>
      <c r="C152" s="100" t="s">
        <v>47</v>
      </c>
      <c r="D152" s="101">
        <f>INDEX(PR!$A$1:$F$505,MATCH($B152,PR!$A:$A,0),2)</f>
        <v>0</v>
      </c>
      <c r="E152" s="102">
        <f>INDEX(PR!$A$1:$F$505,MATCH($B152,PR!$A:$A,0),3)</f>
        <v>3</v>
      </c>
      <c r="F152" s="102">
        <f>INDEX(PR!$A$1:$F$505,MATCH($B152,PR!$A:$A,0),4)</f>
        <v>64</v>
      </c>
      <c r="G152" s="102">
        <f>INDEX(PR!$A$1:$F$505,MATCH($B152,PR!$A:$A,0),5)</f>
        <v>96</v>
      </c>
      <c r="H152" s="102">
        <f>INDEX(PR!$A$1:$F$505,MATCH($B152,PR!$A:$A,0),6)</f>
        <v>100</v>
      </c>
      <c r="I152" s="103">
        <f t="shared" si="430"/>
        <v>2</v>
      </c>
      <c r="J152" s="104">
        <f t="shared" si="431"/>
        <v>65.75</v>
      </c>
      <c r="K152" s="104">
        <f t="shared" si="432"/>
        <v>45.666666666666664</v>
      </c>
      <c r="L152" s="105">
        <f t="shared" si="433"/>
        <v>0.84049079754601219</v>
      </c>
      <c r="M152" s="101">
        <f>INDEX(GR!$A$1:$F$520,MATCH($B152,GR!$A:$A,0),2)</f>
        <v>0</v>
      </c>
      <c r="N152" s="102">
        <f>INDEX(GR!$A$1:$F$520,MATCH($B152,GR!$A:$A,0),3)</f>
        <v>0</v>
      </c>
      <c r="O152" s="102">
        <f>INDEX(GR!$A$1:$F$520,MATCH($B152,GR!$A:$A,0),4)</f>
        <v>0</v>
      </c>
      <c r="P152" s="102">
        <f>INDEX(GR!$A$1:$F$520,MATCH($B152,GR!$A:$A,0),5)</f>
        <v>3</v>
      </c>
      <c r="Q152" s="122">
        <f>INDEX(GR!$A$1:$F$520,MATCH($B152,GR!$A:$A,0),6)</f>
        <v>36</v>
      </c>
      <c r="R152" s="106">
        <f t="shared" si="434"/>
        <v>4</v>
      </c>
      <c r="S152" s="107">
        <f t="shared" si="435"/>
        <v>19.5</v>
      </c>
      <c r="T152" s="107">
        <f t="shared" si="436"/>
        <v>33</v>
      </c>
      <c r="U152" s="105">
        <f t="shared" ref="U152:U154" si="445">IF(AND(M152=0,N152=0,O152=0,P152=0),"",IF(AND(M152=0,N152=0,O152=0),T152/AVERAGE(Q152:R152),IF(AND(M152=0,N152=0),(T152/AVERAGE(O152:P152)),IF(M152=0,(T152/AVERAGE(N152:P152)),(T152/AVERAGE(M152:P152))))))</f>
        <v>1.65</v>
      </c>
      <c r="V152" s="109">
        <f>INDEX(AE!$A$1:$K$501,MATCH($B152,AE!$A:$A,0),7)</f>
        <v>0</v>
      </c>
      <c r="W152" s="110">
        <f>INDEX(AE!$A$1:$K$501,MATCH($B152,AE!$A:$A,0),8)</f>
        <v>3</v>
      </c>
      <c r="X152" s="110">
        <f>INDEX(AE!$A$1:$K$501,MATCH($B152,AE!$A:$A,0),9)</f>
        <v>44</v>
      </c>
      <c r="Y152" s="110">
        <f>INDEX(AE!$A$1:$K$501,MATCH($B152,AE!$A:$A,0),10)</f>
        <v>36</v>
      </c>
      <c r="Z152" s="111">
        <f>INDEX(AE!$A$1:$K$501,MATCH($B152,AE!$A:$A,0),11)</f>
        <v>40</v>
      </c>
      <c r="AA152" s="110">
        <f t="shared" si="437"/>
        <v>2</v>
      </c>
      <c r="AB152" s="107">
        <f t="shared" si="438"/>
        <v>30.75</v>
      </c>
      <c r="AC152" s="107">
        <f t="shared" si="439"/>
        <v>12.333333333333332</v>
      </c>
      <c r="AD152" s="105">
        <f t="shared" si="440"/>
        <v>0.44578313253012042</v>
      </c>
      <c r="AE152" s="109">
        <f>INDEX(AE!$A$1:$K$501,MATCH($B152,AE!$A:$A,0),2)</f>
        <v>0</v>
      </c>
      <c r="AF152" s="110">
        <f>INDEX(AE!$A$1:$K$501,MATCH($B152,AE!$A:$A,0),3)</f>
        <v>9</v>
      </c>
      <c r="AG152" s="110">
        <f>INDEX(AE!$A$1:$K$501,MATCH($B152,AE!$A:$A,0),4)</f>
        <v>74</v>
      </c>
      <c r="AH152" s="110">
        <f>INDEX(AE!$A$1:$K$501,MATCH($B152,AE!$A:$A,0),5)</f>
        <v>69</v>
      </c>
      <c r="AI152" s="111">
        <f>INDEX(AE!$A$1:$K$501,MATCH($B152,AE!$A:$A,0),6)</f>
        <v>60</v>
      </c>
      <c r="AJ152" s="112">
        <f t="shared" si="441"/>
        <v>53</v>
      </c>
      <c r="AK152" s="107">
        <f t="shared" si="442"/>
        <v>9.3333333333333357</v>
      </c>
      <c r="AL152" s="105">
        <f t="shared" ref="AL152:AL163" si="446">IF(AND(AE152=0,AF152=0,AG152=0,AH152=0),"",IF(AND(AE152=0,AF152=0,AG152=0),AK152/AH152,IF(AND(AE152=0,AF152=0),(AK152/AVERAGE(AG152:AH152)),IF(AE152=0,(AK152/AVERAGE(AF152:AH152)),(AK152/AVERAGE(AE152:AH152))))))</f>
        <v>0.18421052631578952</v>
      </c>
      <c r="AM152" s="113">
        <f t="shared" si="443"/>
        <v>0.58018867924528306</v>
      </c>
      <c r="AN152" s="114">
        <f t="shared" si="444"/>
        <v>0.66666666666666663</v>
      </c>
    </row>
    <row r="153" spans="1:42">
      <c r="A153" s="99" t="s">
        <v>203</v>
      </c>
      <c r="B153" s="99" t="s">
        <v>204</v>
      </c>
      <c r="C153" s="100" t="s">
        <v>47</v>
      </c>
      <c r="D153" s="101">
        <f>INDEX(PR!$A$1:$F$505,MATCH($B153,PR!$A:$A,0),2)</f>
        <v>0</v>
      </c>
      <c r="E153" s="102">
        <f>INDEX(PR!$A$1:$F$505,MATCH($B153,PR!$A:$A,0),3)</f>
        <v>0</v>
      </c>
      <c r="F153" s="102">
        <f>INDEX(PR!$A$1:$F$505,MATCH($B153,PR!$A:$A,0),4)</f>
        <v>8</v>
      </c>
      <c r="G153" s="102">
        <f>INDEX(PR!$A$1:$F$505,MATCH($B153,PR!$A:$A,0),5)</f>
        <v>16</v>
      </c>
      <c r="H153" s="102">
        <f>INDEX(PR!$A$1:$F$505,MATCH($B153,PR!$A:$A,0),6)</f>
        <v>24</v>
      </c>
      <c r="I153" s="103">
        <f t="shared" si="430"/>
        <v>5</v>
      </c>
      <c r="J153" s="104">
        <f t="shared" si="431"/>
        <v>16</v>
      </c>
      <c r="K153" s="104">
        <f t="shared" si="432"/>
        <v>12</v>
      </c>
      <c r="L153" s="105">
        <f t="shared" si="433"/>
        <v>1</v>
      </c>
      <c r="M153" s="101">
        <f>INDEX(GR!$A$1:$F$520,MATCH($B153,GR!$A:$A,0),2)</f>
        <v>0</v>
      </c>
      <c r="N153" s="102">
        <f>INDEX(GR!$A$1:$F$520,MATCH($B153,GR!$A:$A,0),3)</f>
        <v>0</v>
      </c>
      <c r="O153" s="102">
        <f>INDEX(GR!$A$1:$F$520,MATCH($B153,GR!$A:$A,0),4)</f>
        <v>0</v>
      </c>
      <c r="P153" s="102">
        <f>INDEX(GR!$A$1:$F$520,MATCH($B153,GR!$A:$A,0),5)</f>
        <v>1</v>
      </c>
      <c r="Q153" s="122">
        <f>INDEX(GR!$A$1:$F$520,MATCH($B153,GR!$A:$A,0),6)</f>
        <v>12</v>
      </c>
      <c r="R153" s="106">
        <f t="shared" si="434"/>
        <v>4</v>
      </c>
      <c r="S153" s="107">
        <f t="shared" si="435"/>
        <v>6.5</v>
      </c>
      <c r="T153" s="107">
        <f t="shared" si="436"/>
        <v>11</v>
      </c>
      <c r="U153" s="105">
        <f t="shared" si="445"/>
        <v>1.375</v>
      </c>
      <c r="V153" s="109">
        <f>INDEX(AE!$A$1:$K$501,MATCH($B153,AE!$A:$A,0),7)</f>
        <v>0</v>
      </c>
      <c r="W153" s="110">
        <f>INDEX(AE!$A$1:$K$501,MATCH($B153,AE!$A:$A,0),8)</f>
        <v>0</v>
      </c>
      <c r="X153" s="110">
        <f>INDEX(AE!$A$1:$K$501,MATCH($B153,AE!$A:$A,0),9)</f>
        <v>7</v>
      </c>
      <c r="Y153" s="110">
        <f>INDEX(AE!$A$1:$K$501,MATCH($B153,AE!$A:$A,0),10)</f>
        <v>10</v>
      </c>
      <c r="Z153" s="111">
        <f>INDEX(AE!$A$1:$K$501,MATCH($B153,AE!$A:$A,0),11)</f>
        <v>8</v>
      </c>
      <c r="AA153" s="110">
        <f t="shared" si="437"/>
        <v>4</v>
      </c>
      <c r="AB153" s="107">
        <f t="shared" si="438"/>
        <v>8.3333333333333339</v>
      </c>
      <c r="AC153" s="107">
        <f t="shared" si="439"/>
        <v>-0.5</v>
      </c>
      <c r="AD153" s="105">
        <f t="shared" si="440"/>
        <v>-5.8823529411764705E-2</v>
      </c>
      <c r="AE153" s="109">
        <f>INDEX(AE!$A$1:$K$501,MATCH($B153,AE!$A:$A,0),2)</f>
        <v>0</v>
      </c>
      <c r="AF153" s="110">
        <f>INDEX(AE!$A$1:$K$501,MATCH($B153,AE!$A:$A,0),3)</f>
        <v>0</v>
      </c>
      <c r="AG153" s="110">
        <f>INDEX(AE!$A$1:$K$501,MATCH($B153,AE!$A:$A,0),4)</f>
        <v>9</v>
      </c>
      <c r="AH153" s="110">
        <f>INDEX(AE!$A$1:$K$501,MATCH($B153,AE!$A:$A,0),5)</f>
        <v>14</v>
      </c>
      <c r="AI153" s="111">
        <f>INDEX(AE!$A$1:$K$501,MATCH($B153,AE!$A:$A,0),6)</f>
        <v>13</v>
      </c>
      <c r="AJ153" s="112">
        <f t="shared" si="441"/>
        <v>12</v>
      </c>
      <c r="AK153" s="107">
        <f t="shared" si="442"/>
        <v>1.5</v>
      </c>
      <c r="AL153" s="105">
        <f t="shared" si="446"/>
        <v>0.13043478260869565</v>
      </c>
      <c r="AM153" s="113">
        <f t="shared" si="443"/>
        <v>0.69444444444444453</v>
      </c>
      <c r="AN153" s="114">
        <f t="shared" si="444"/>
        <v>0.61538461538461542</v>
      </c>
    </row>
    <row r="154" spans="1:42">
      <c r="A154" s="19" t="s">
        <v>205</v>
      </c>
      <c r="B154" s="19" t="s">
        <v>206</v>
      </c>
      <c r="D154" s="21">
        <f>SUM(D151:D153)</f>
        <v>701</v>
      </c>
      <c r="E154" s="22">
        <f t="shared" ref="E154:H154" si="447">SUM(E151:E153)</f>
        <v>571</v>
      </c>
      <c r="F154" s="22">
        <f t="shared" si="447"/>
        <v>521</v>
      </c>
      <c r="G154" s="22">
        <f t="shared" si="447"/>
        <v>483</v>
      </c>
      <c r="H154" s="23">
        <f t="shared" si="447"/>
        <v>462</v>
      </c>
      <c r="I154" s="24">
        <f t="shared" si="430"/>
        <v>0</v>
      </c>
      <c r="J154" s="25">
        <f t="shared" si="431"/>
        <v>547.6</v>
      </c>
      <c r="K154" s="25">
        <f t="shared" si="432"/>
        <v>-107</v>
      </c>
      <c r="L154" s="26">
        <f t="shared" si="433"/>
        <v>-0.18804920913884007</v>
      </c>
      <c r="M154" s="21">
        <f>SUM(M151:M153)</f>
        <v>149</v>
      </c>
      <c r="N154" s="22">
        <f t="shared" ref="N154:Q154" si="448">SUM(N151:N153)</f>
        <v>158</v>
      </c>
      <c r="O154" s="22">
        <f t="shared" si="448"/>
        <v>135</v>
      </c>
      <c r="P154" s="22">
        <f t="shared" si="448"/>
        <v>132</v>
      </c>
      <c r="Q154" s="23">
        <f t="shared" si="448"/>
        <v>156</v>
      </c>
      <c r="R154" s="27">
        <f t="shared" si="434"/>
        <v>0</v>
      </c>
      <c r="S154" s="28">
        <f t="shared" si="435"/>
        <v>146</v>
      </c>
      <c r="T154" s="28">
        <f t="shared" si="436"/>
        <v>12.5</v>
      </c>
      <c r="U154" s="39">
        <f t="shared" si="445"/>
        <v>8.7108013937282236E-2</v>
      </c>
      <c r="V154" s="30">
        <f>SUM(V151:V153)</f>
        <v>183</v>
      </c>
      <c r="W154" s="31">
        <f t="shared" ref="W154:Z154" si="449">SUM(W151:W153)</f>
        <v>135</v>
      </c>
      <c r="X154" s="31">
        <f t="shared" si="449"/>
        <v>147</v>
      </c>
      <c r="Y154" s="31">
        <f t="shared" si="449"/>
        <v>145</v>
      </c>
      <c r="Z154" s="31">
        <f t="shared" si="449"/>
        <v>154</v>
      </c>
      <c r="AA154" s="31">
        <f t="shared" si="437"/>
        <v>0</v>
      </c>
      <c r="AB154" s="28">
        <f t="shared" si="438"/>
        <v>152.80000000000001</v>
      </c>
      <c r="AC154" s="28">
        <f t="shared" si="439"/>
        <v>1.5</v>
      </c>
      <c r="AD154" s="39">
        <f t="shared" si="440"/>
        <v>9.8360655737704927E-3</v>
      </c>
      <c r="AE154" s="30">
        <f>SUM(AE151:AE153)</f>
        <v>853</v>
      </c>
      <c r="AF154" s="31">
        <f t="shared" ref="AF154:AI154" si="450">SUM(AF151:AF153)</f>
        <v>673</v>
      </c>
      <c r="AG154" s="31">
        <f t="shared" si="450"/>
        <v>576</v>
      </c>
      <c r="AH154" s="31">
        <f t="shared" si="450"/>
        <v>642</v>
      </c>
      <c r="AI154" s="31">
        <f t="shared" si="450"/>
        <v>615</v>
      </c>
      <c r="AJ154" s="34">
        <f t="shared" si="441"/>
        <v>671.8</v>
      </c>
      <c r="AK154" s="28">
        <f t="shared" si="442"/>
        <v>-71</v>
      </c>
      <c r="AL154" s="26">
        <f t="shared" si="446"/>
        <v>-0.10349854227405247</v>
      </c>
      <c r="AM154" s="35">
        <f t="shared" si="443"/>
        <v>0.22744864543018758</v>
      </c>
      <c r="AN154" s="41">
        <f t="shared" si="444"/>
        <v>0.25040650406504067</v>
      </c>
      <c r="AO154" s="144">
        <v>2.88</v>
      </c>
      <c r="AP154" s="153">
        <v>1.81</v>
      </c>
    </row>
    <row r="155" spans="1:42">
      <c r="A155" s="19"/>
      <c r="B155" s="19"/>
      <c r="D155" s="21"/>
      <c r="E155" s="22"/>
      <c r="F155" s="22"/>
      <c r="G155" s="22"/>
      <c r="H155" s="22"/>
      <c r="I155" s="24"/>
      <c r="J155" s="25"/>
      <c r="K155" s="25"/>
      <c r="L155" s="39"/>
      <c r="M155" s="21"/>
      <c r="N155" s="22"/>
      <c r="O155" s="22"/>
      <c r="P155" s="22"/>
      <c r="Q155" s="23"/>
      <c r="R155" s="27"/>
      <c r="S155" s="28"/>
      <c r="T155" s="28"/>
      <c r="U155" s="39"/>
      <c r="V155" s="30"/>
      <c r="W155" s="31"/>
      <c r="X155" s="31"/>
      <c r="Y155" s="31"/>
      <c r="Z155" s="32"/>
      <c r="AA155" s="31"/>
      <c r="AB155" s="28"/>
      <c r="AC155" s="28"/>
      <c r="AD155" s="39" t="str">
        <f t="shared" si="440"/>
        <v/>
      </c>
      <c r="AE155" s="30"/>
      <c r="AF155" s="31"/>
      <c r="AG155" s="31"/>
      <c r="AH155" s="31"/>
      <c r="AI155" s="32"/>
      <c r="AJ155" s="34"/>
      <c r="AK155" s="28"/>
      <c r="AL155" s="39" t="str">
        <f t="shared" si="446"/>
        <v/>
      </c>
      <c r="AM155" s="35"/>
      <c r="AN155" s="41"/>
    </row>
    <row r="156" spans="1:42">
      <c r="A156" s="99" t="s">
        <v>207</v>
      </c>
      <c r="B156" s="99" t="s">
        <v>208</v>
      </c>
      <c r="C156" s="100" t="s">
        <v>47</v>
      </c>
      <c r="D156" s="101">
        <f>INDEX(PR!$A$1:$F$505,MATCH($B156,PR!$A:$A,0),2)</f>
        <v>0</v>
      </c>
      <c r="E156" s="102">
        <f>INDEX(PR!$A$1:$F$505,MATCH($B156,PR!$A:$A,0),3)</f>
        <v>2</v>
      </c>
      <c r="F156" s="102">
        <f>INDEX(PR!$A$1:$F$505,MATCH($B156,PR!$A:$A,0),4)</f>
        <v>5</v>
      </c>
      <c r="G156" s="102">
        <f>INDEX(PR!$A$1:$F$505,MATCH($B156,PR!$A:$A,0),5)</f>
        <v>4</v>
      </c>
      <c r="H156" s="102">
        <f>INDEX(PR!$A$1:$F$505,MATCH($B156,PR!$A:$A,0),6)</f>
        <v>3</v>
      </c>
      <c r="I156" s="103">
        <f t="shared" si="430"/>
        <v>5</v>
      </c>
      <c r="J156" s="104">
        <f t="shared" si="431"/>
        <v>3.5</v>
      </c>
      <c r="K156" s="104">
        <f t="shared" si="432"/>
        <v>-0.66666666666666652</v>
      </c>
      <c r="L156" s="105">
        <f t="shared" si="433"/>
        <v>-0.1818181818181818</v>
      </c>
      <c r="M156" s="101">
        <f>INDEX(GR!$A$1:$F$520,MATCH($B156,GR!$A:$A,0),2)</f>
        <v>0</v>
      </c>
      <c r="N156" s="102">
        <f>INDEX(GR!$A$1:$F$520,MATCH($B156,GR!$A:$A,0),3)</f>
        <v>0</v>
      </c>
      <c r="O156" s="102">
        <f>INDEX(GR!$A$1:$F$520,MATCH($B156,GR!$A:$A,0),4)</f>
        <v>0</v>
      </c>
      <c r="P156" s="102">
        <f>INDEX(GR!$A$1:$F$520,MATCH($B156,GR!$A:$A,0),5)</f>
        <v>3</v>
      </c>
      <c r="Q156" s="122">
        <f>INDEX(GR!$A$1:$F$520,MATCH($B156,GR!$A:$A,0),6)</f>
        <v>1</v>
      </c>
      <c r="R156" s="106">
        <f t="shared" si="434"/>
        <v>5</v>
      </c>
      <c r="S156" s="107">
        <f t="shared" si="435"/>
        <v>2</v>
      </c>
      <c r="T156" s="107">
        <f t="shared" si="436"/>
        <v>-2</v>
      </c>
      <c r="U156" s="105">
        <f t="shared" ref="U156:U161" si="451">IF(AND(M156=0,N156=0,O156=0,P156=0),"",IF(AND(M156=0,N156=0,O156=0),T156/AVERAGE(Q156:R156),IF(AND(M156=0,N156=0),(T156/AVERAGE(O156:P156)),IF(M156=0,(T156/AVERAGE(N156:P156)),(T156/AVERAGE(M156:P156))))))</f>
        <v>-0.66666666666666663</v>
      </c>
      <c r="V156" s="109">
        <f>INDEX(AE!$A$1:$K$501,MATCH($B156,AE!$A:$A,0),7)</f>
        <v>0</v>
      </c>
      <c r="W156" s="110">
        <f>INDEX(AE!$A$1:$K$501,MATCH($B156,AE!$A:$A,0),8)</f>
        <v>2</v>
      </c>
      <c r="X156" s="110">
        <f>INDEX(AE!$A$1:$K$501,MATCH($B156,AE!$A:$A,0),9)</f>
        <v>2</v>
      </c>
      <c r="Y156" s="110">
        <f>INDEX(AE!$A$1:$K$501,MATCH($B156,AE!$A:$A,0),10)</f>
        <v>1</v>
      </c>
      <c r="Z156" s="111">
        <f>INDEX(AE!$A$1:$K$501,MATCH($B156,AE!$A:$A,0),11)</f>
        <v>1</v>
      </c>
      <c r="AA156" s="110">
        <f t="shared" ref="AA156:AA161" si="452">COUNTIF(V156:Z156,"&lt;10")</f>
        <v>5</v>
      </c>
      <c r="AB156" s="107">
        <f t="shared" ref="AB156:AB161" si="453">IF(AND(V156=0,W156=0,X156=0,Y156=0),Z156,IF(AND(V156=0,W156=0,X156=0),AVERAGE(Y156:Z156),IF(AND(W156=0,V156=0),AVERAGE(X156:Z156),IF(V156=0,AVERAGE(W156:Z156),AVERAGE(V156:Z156)))))</f>
        <v>1.5</v>
      </c>
      <c r="AC156" s="107">
        <f t="shared" ref="AC156:AC161" si="454">IF(AND(V156=0,W156=0,X156=0,Y156=0),"",IF(AND(V156=0,W156=0,X156=0),Z156-Y156,IF(AND(V156=0,W156=0),(Z156-AVERAGE(X156:Y156)),IF(V156=0,(Z156-AVERAGE(W156:Y156)),(Z156-AVERAGE(V156:Y156))))))</f>
        <v>-0.66666666666666674</v>
      </c>
      <c r="AD156" s="105">
        <f t="shared" si="440"/>
        <v>-0.4</v>
      </c>
      <c r="AE156" s="109">
        <f>INDEX(AE!$A$1:$K$501,MATCH($B156,AE!$A:$A,0),2)</f>
        <v>0</v>
      </c>
      <c r="AF156" s="110">
        <f>INDEX(AE!$A$1:$K$501,MATCH($B156,AE!$A:$A,0),3)</f>
        <v>19</v>
      </c>
      <c r="AG156" s="110">
        <f>INDEX(AE!$A$1:$K$501,MATCH($B156,AE!$A:$A,0),4)</f>
        <v>21</v>
      </c>
      <c r="AH156" s="110">
        <f>INDEX(AE!$A$1:$K$501,MATCH($B156,AE!$A:$A,0),5)</f>
        <v>6</v>
      </c>
      <c r="AI156" s="111">
        <f>INDEX(AE!$A$1:$K$501,MATCH($B156,AE!$A:$A,0),6)</f>
        <v>7</v>
      </c>
      <c r="AJ156" s="112">
        <f t="shared" ref="AJ156:AJ161" si="455">IF(AND(AE156=0,AF156=0,AG156=0,AH156=0),AI156,IF(AND(AE156=0,AF156=0,AG156=0),AVERAGE(AH156:AI156),IF(AND(AF156=0,AE156=0),AVERAGE(AG156:AI156),IF(AE156=0,AVERAGE(AF156:AI156),AVERAGE(AE156:AI156)))))</f>
        <v>13.25</v>
      </c>
      <c r="AK156" s="107">
        <f t="shared" ref="AK156:AK161" si="456">IF(AND(AE156=0,AF156=0,AG156=0,AH156=0),"",IF(AND(AE156=0,AF156=0,AG156=0),AI156-AH156,IF(AND(AE156=0,AF156=0),(AI156-AVERAGE(AG156:AH156)),IF(AE156=0,(AI156-AVERAGE(AF156:AH156)),(AI156-AVERAGE(AE156:AH156))))))</f>
        <v>-8.3333333333333339</v>
      </c>
      <c r="AL156" s="285">
        <f t="shared" si="446"/>
        <v>-0.54347826086956519</v>
      </c>
      <c r="AM156" s="113">
        <f t="shared" ref="AM156:AM161" si="457">IF(AJ156=0,"",AB156/AJ156)</f>
        <v>0.11320754716981132</v>
      </c>
      <c r="AN156" s="114">
        <f t="shared" ref="AN156:AN161" si="458">IF(AI156=0,"",Z156/AI156)</f>
        <v>0.14285714285714285</v>
      </c>
    </row>
    <row r="157" spans="1:42">
      <c r="A157" s="19" t="s">
        <v>209</v>
      </c>
      <c r="B157" s="19" t="s">
        <v>210</v>
      </c>
      <c r="D157" s="21">
        <f>INDEX(PR!$A$1:$F$505,MATCH($B157,PR!$A:$A,0),2)</f>
        <v>119</v>
      </c>
      <c r="E157" s="22">
        <f>INDEX(PR!$A$1:$F$505,MATCH($B157,PR!$A:$A,0),3)</f>
        <v>109</v>
      </c>
      <c r="F157" s="22">
        <f>INDEX(PR!$A$1:$F$505,MATCH($B157,PR!$A:$A,0),4)</f>
        <v>84</v>
      </c>
      <c r="G157" s="22">
        <f>INDEX(PR!$A$1:$F$505,MATCH($B157,PR!$A:$A,0),5)</f>
        <v>57</v>
      </c>
      <c r="H157" s="22">
        <f>INDEX(PR!$A$1:$F$505,MATCH($B157,PR!$A:$A,0),6)</f>
        <v>47</v>
      </c>
      <c r="I157" s="24">
        <f t="shared" si="430"/>
        <v>0</v>
      </c>
      <c r="J157" s="25">
        <f t="shared" si="431"/>
        <v>83.2</v>
      </c>
      <c r="K157" s="25">
        <f t="shared" si="432"/>
        <v>-45.25</v>
      </c>
      <c r="L157" s="26">
        <f t="shared" si="433"/>
        <v>-0.49051490514905149</v>
      </c>
      <c r="M157" s="21">
        <f>INDEX(GR!$A$1:$F$520,MATCH($B157,GR!$A:$A,0),2)</f>
        <v>50</v>
      </c>
      <c r="N157" s="22">
        <f>INDEX(GR!$A$1:$F$520,MATCH($B157,GR!$A:$A,0),3)</f>
        <v>37</v>
      </c>
      <c r="O157" s="22">
        <f>INDEX(GR!$A$1:$F$520,MATCH($B157,GR!$A:$A,0),4)</f>
        <v>36</v>
      </c>
      <c r="P157" s="22">
        <f>INDEX(GR!$A$1:$F$520,MATCH($B157,GR!$A:$A,0),5)</f>
        <v>36</v>
      </c>
      <c r="Q157" s="23">
        <f>INDEX(GR!$A$1:$F$520,MATCH($B157,GR!$A:$A,0),6)</f>
        <v>23</v>
      </c>
      <c r="R157" s="27">
        <f t="shared" si="434"/>
        <v>0</v>
      </c>
      <c r="S157" s="28">
        <f t="shared" si="435"/>
        <v>36.4</v>
      </c>
      <c r="T157" s="28">
        <f t="shared" si="436"/>
        <v>-16.75</v>
      </c>
      <c r="U157" s="26">
        <f t="shared" si="451"/>
        <v>-0.42138364779874216</v>
      </c>
      <c r="V157" s="30">
        <f>INDEX(AE!$A$1:$K$501,MATCH($B157,AE!$A:$A,0),7)</f>
        <v>20</v>
      </c>
      <c r="W157" s="31">
        <f>INDEX(AE!$A$1:$K$501,MATCH($B157,AE!$A:$A,0),8)</f>
        <v>18</v>
      </c>
      <c r="X157" s="31">
        <f>INDEX(AE!$A$1:$K$501,MATCH($B157,AE!$A:$A,0),9)</f>
        <v>10</v>
      </c>
      <c r="Y157" s="31">
        <f>INDEX(AE!$A$1:$K$501,MATCH($B157,AE!$A:$A,0),10)</f>
        <v>10</v>
      </c>
      <c r="Z157" s="32">
        <f>INDEX(AE!$A$1:$K$501,MATCH($B157,AE!$A:$A,0),11)</f>
        <v>3</v>
      </c>
      <c r="AA157" s="31">
        <f t="shared" si="452"/>
        <v>1</v>
      </c>
      <c r="AB157" s="28">
        <f t="shared" si="453"/>
        <v>12.2</v>
      </c>
      <c r="AC157" s="28">
        <f t="shared" si="454"/>
        <v>-11.5</v>
      </c>
      <c r="AD157" s="427">
        <f t="shared" si="440"/>
        <v>-0.7931034482758621</v>
      </c>
      <c r="AE157" s="30">
        <f>INDEX(AE!$A$1:$K$501,MATCH($B157,AE!$A:$A,0),2)</f>
        <v>65</v>
      </c>
      <c r="AF157" s="31">
        <f>INDEX(AE!$A$1:$K$501,MATCH($B157,AE!$A:$A,0),3)</f>
        <v>54</v>
      </c>
      <c r="AG157" s="31">
        <f>INDEX(AE!$A$1:$K$501,MATCH($B157,AE!$A:$A,0),4)</f>
        <v>34</v>
      </c>
      <c r="AH157" s="31">
        <f>INDEX(AE!$A$1:$K$501,MATCH($B157,AE!$A:$A,0),5)</f>
        <v>33</v>
      </c>
      <c r="AI157" s="32">
        <f>INDEX(AE!$A$1:$K$501,MATCH($B157,AE!$A:$A,0),6)</f>
        <v>27</v>
      </c>
      <c r="AJ157" s="34">
        <f t="shared" si="455"/>
        <v>42.6</v>
      </c>
      <c r="AK157" s="28">
        <f t="shared" si="456"/>
        <v>-19.5</v>
      </c>
      <c r="AL157" s="26">
        <f t="shared" si="446"/>
        <v>-0.41935483870967744</v>
      </c>
      <c r="AM157" s="35">
        <f t="shared" si="457"/>
        <v>0.28638497652582157</v>
      </c>
      <c r="AN157" s="437">
        <f t="shared" si="458"/>
        <v>0.1111111111111111</v>
      </c>
    </row>
    <row r="158" spans="1:42">
      <c r="A158" s="43" t="s">
        <v>211</v>
      </c>
      <c r="B158" s="43" t="s">
        <v>212</v>
      </c>
      <c r="C158" s="116" t="s">
        <v>24</v>
      </c>
      <c r="D158" s="45">
        <f>INDEX(PR!$A$1:$F$505,MATCH($B158,PR!$A:$A,0),2)</f>
        <v>159</v>
      </c>
      <c r="E158" s="46">
        <f>INDEX(PR!$A$1:$F$505,MATCH($B158,PR!$A:$A,0),3)</f>
        <v>116</v>
      </c>
      <c r="F158" s="46">
        <f>INDEX(PR!$A$1:$F$505,MATCH($B158,PR!$A:$A,0),4)</f>
        <v>120</v>
      </c>
      <c r="G158" s="46">
        <f>INDEX(PR!$A$1:$F$505,MATCH($B158,PR!$A:$A,0),5)</f>
        <v>79</v>
      </c>
      <c r="H158" s="46">
        <f>INDEX(PR!$A$1:$F$505,MATCH($B158,PR!$A:$A,0),6)</f>
        <v>34</v>
      </c>
      <c r="I158" s="48">
        <f t="shared" si="430"/>
        <v>1</v>
      </c>
      <c r="J158" s="49">
        <f t="shared" si="431"/>
        <v>101.6</v>
      </c>
      <c r="K158" s="49">
        <f t="shared" si="432"/>
        <v>-84.5</v>
      </c>
      <c r="L158" s="50">
        <f t="shared" si="433"/>
        <v>-0.71308016877637126</v>
      </c>
      <c r="M158" s="45">
        <f>INDEX(GR!$A$1:$F$520,MATCH($B158,GR!$A:$A,0),2)</f>
        <v>62</v>
      </c>
      <c r="N158" s="46">
        <f>INDEX(GR!$A$1:$F$520,MATCH($B158,GR!$A:$A,0),3)</f>
        <v>45</v>
      </c>
      <c r="O158" s="46">
        <f>INDEX(GR!$A$1:$F$520,MATCH($B158,GR!$A:$A,0),4)</f>
        <v>37</v>
      </c>
      <c r="P158" s="46">
        <f>INDEX(GR!$A$1:$F$520,MATCH($B158,GR!$A:$A,0),5)</f>
        <v>29</v>
      </c>
      <c r="Q158" s="47">
        <f>INDEX(GR!$A$1:$F$520,MATCH($B158,GR!$A:$A,0),6)</f>
        <v>41</v>
      </c>
      <c r="R158" s="51">
        <f t="shared" si="434"/>
        <v>0</v>
      </c>
      <c r="S158" s="52">
        <f t="shared" si="435"/>
        <v>42.8</v>
      </c>
      <c r="T158" s="52">
        <f t="shared" si="436"/>
        <v>-2.25</v>
      </c>
      <c r="U158" s="50">
        <f t="shared" si="451"/>
        <v>-5.2023121387283239E-2</v>
      </c>
      <c r="V158" s="54">
        <f>INDEX(AE!$A$1:$K$501,MATCH($B158,AE!$A:$A,0),7)</f>
        <v>28</v>
      </c>
      <c r="W158" s="55">
        <f>INDEX(AE!$A$1:$K$501,MATCH($B158,AE!$A:$A,0),8)</f>
        <v>17</v>
      </c>
      <c r="X158" s="55">
        <f>INDEX(AE!$A$1:$K$501,MATCH($B158,AE!$A:$A,0),9)</f>
        <v>20</v>
      </c>
      <c r="Y158" s="55">
        <f>INDEX(AE!$A$1:$K$501,MATCH($B158,AE!$A:$A,0),10)</f>
        <v>0</v>
      </c>
      <c r="Z158" s="56">
        <f>INDEX(AE!$A$1:$K$501,MATCH($B158,AE!$A:$A,0),11)</f>
        <v>0</v>
      </c>
      <c r="AA158" s="55">
        <f t="shared" si="452"/>
        <v>2</v>
      </c>
      <c r="AB158" s="52">
        <f t="shared" si="453"/>
        <v>13</v>
      </c>
      <c r="AC158" s="52">
        <f t="shared" si="454"/>
        <v>-16.25</v>
      </c>
      <c r="AD158" s="50">
        <f t="shared" si="440"/>
        <v>-1</v>
      </c>
      <c r="AE158" s="54">
        <f>INDEX(AE!$A$1:$K$501,MATCH($B158,AE!$A:$A,0),2)</f>
        <v>132</v>
      </c>
      <c r="AF158" s="55">
        <f>INDEX(AE!$A$1:$K$501,MATCH($B158,AE!$A:$A,0),3)</f>
        <v>94</v>
      </c>
      <c r="AG158" s="55">
        <f>INDEX(AE!$A$1:$K$501,MATCH($B158,AE!$A:$A,0),4)</f>
        <v>55</v>
      </c>
      <c r="AH158" s="55">
        <f>INDEX(AE!$A$1:$K$501,MATCH($B158,AE!$A:$A,0),5)</f>
        <v>0</v>
      </c>
      <c r="AI158" s="56">
        <f>INDEX(AE!$A$1:$K$501,MATCH($B158,AE!$A:$A,0),6)</f>
        <v>0</v>
      </c>
      <c r="AJ158" s="57">
        <f t="shared" si="455"/>
        <v>56.2</v>
      </c>
      <c r="AK158" s="52">
        <f t="shared" si="456"/>
        <v>-70.25</v>
      </c>
      <c r="AL158" s="50">
        <f t="shared" si="446"/>
        <v>-1</v>
      </c>
      <c r="AM158" s="58">
        <f t="shared" si="457"/>
        <v>0.23131672597864766</v>
      </c>
      <c r="AN158" s="59" t="str">
        <f t="shared" si="458"/>
        <v/>
      </c>
    </row>
    <row r="159" spans="1:42">
      <c r="A159" s="43" t="s">
        <v>213</v>
      </c>
      <c r="B159" s="43" t="s">
        <v>214</v>
      </c>
      <c r="C159" s="116" t="s">
        <v>24</v>
      </c>
      <c r="D159" s="45">
        <f>INDEX(PR!$A$1:$F$505,MATCH($B159,PR!$A:$A,0),2)</f>
        <v>20</v>
      </c>
      <c r="E159" s="46">
        <f>INDEX(PR!$A$1:$F$505,MATCH($B159,PR!$A:$A,0),3)</f>
        <v>9</v>
      </c>
      <c r="F159" s="46">
        <f>INDEX(PR!$A$1:$F$505,MATCH($B159,PR!$A:$A,0),4)</f>
        <v>4</v>
      </c>
      <c r="G159" s="46">
        <f>INDEX(PR!$A$1:$F$505,MATCH($B159,PR!$A:$A,0),5)</f>
        <v>3</v>
      </c>
      <c r="H159" s="46">
        <f>INDEX(PR!$A$1:$F$505,MATCH($B159,PR!$A:$A,0),6)</f>
        <v>1</v>
      </c>
      <c r="I159" s="48">
        <f t="shared" si="430"/>
        <v>5</v>
      </c>
      <c r="J159" s="49">
        <f t="shared" si="431"/>
        <v>7.4</v>
      </c>
      <c r="K159" s="49">
        <f t="shared" si="432"/>
        <v>-8</v>
      </c>
      <c r="L159" s="50">
        <f t="shared" si="433"/>
        <v>-0.88888888888888884</v>
      </c>
      <c r="M159" s="45">
        <f>INDEX(GR!$A$1:$F$520,MATCH($B159,GR!$A:$A,0),2)</f>
        <v>5</v>
      </c>
      <c r="N159" s="46">
        <f>INDEX(GR!$A$1:$F$520,MATCH($B159,GR!$A:$A,0),3)</f>
        <v>5</v>
      </c>
      <c r="O159" s="46">
        <f>INDEX(GR!$A$1:$F$520,MATCH($B159,GR!$A:$A,0),4)</f>
        <v>2</v>
      </c>
      <c r="P159" s="46">
        <f>INDEX(GR!$A$1:$F$520,MATCH($B159,GR!$A:$A,0),5)</f>
        <v>4</v>
      </c>
      <c r="Q159" s="47">
        <f>INDEX(GR!$A$1:$F$520,MATCH($B159,GR!$A:$A,0),6)</f>
        <v>2</v>
      </c>
      <c r="R159" s="51">
        <f t="shared" si="434"/>
        <v>5</v>
      </c>
      <c r="S159" s="52">
        <f t="shared" si="435"/>
        <v>3.6</v>
      </c>
      <c r="T159" s="52">
        <f t="shared" si="436"/>
        <v>-2</v>
      </c>
      <c r="U159" s="50">
        <f t="shared" si="451"/>
        <v>-0.5</v>
      </c>
      <c r="V159" s="54">
        <f>INDEX(AE!$A$1:$K$501,MATCH($B159,AE!$A:$A,0),7)</f>
        <v>4</v>
      </c>
      <c r="W159" s="55">
        <f>INDEX(AE!$A$1:$K$501,MATCH($B159,AE!$A:$A,0),8)</f>
        <v>0</v>
      </c>
      <c r="X159" s="55">
        <f>INDEX(AE!$A$1:$K$501,MATCH($B159,AE!$A:$A,0),9)</f>
        <v>0</v>
      </c>
      <c r="Y159" s="55">
        <f>INDEX(AE!$A$1:$K$501,MATCH($B159,AE!$A:$A,0),10)</f>
        <v>0</v>
      </c>
      <c r="Z159" s="56">
        <f>INDEX(AE!$A$1:$K$501,MATCH($B159,AE!$A:$A,0),11)</f>
        <v>0</v>
      </c>
      <c r="AA159" s="55">
        <f t="shared" si="452"/>
        <v>5</v>
      </c>
      <c r="AB159" s="52">
        <f t="shared" si="453"/>
        <v>0.8</v>
      </c>
      <c r="AC159" s="52">
        <f t="shared" si="454"/>
        <v>-1</v>
      </c>
      <c r="AD159" s="50">
        <f t="shared" si="440"/>
        <v>-1</v>
      </c>
      <c r="AE159" s="54">
        <f>INDEX(AE!$A$1:$K$501,MATCH($B159,AE!$A:$A,0),2)</f>
        <v>26</v>
      </c>
      <c r="AF159" s="55">
        <f>INDEX(AE!$A$1:$K$501,MATCH($B159,AE!$A:$A,0),3)</f>
        <v>0</v>
      </c>
      <c r="AG159" s="55">
        <f>INDEX(AE!$A$1:$K$501,MATCH($B159,AE!$A:$A,0),4)</f>
        <v>0</v>
      </c>
      <c r="AH159" s="55">
        <f>INDEX(AE!$A$1:$K$501,MATCH($B159,AE!$A:$A,0),5)</f>
        <v>0</v>
      </c>
      <c r="AI159" s="56">
        <f>INDEX(AE!$A$1:$K$501,MATCH($B159,AE!$A:$A,0),6)</f>
        <v>0</v>
      </c>
      <c r="AJ159" s="57">
        <f t="shared" si="455"/>
        <v>5.2</v>
      </c>
      <c r="AK159" s="52">
        <f t="shared" si="456"/>
        <v>-6.5</v>
      </c>
      <c r="AL159" s="50">
        <f t="shared" si="446"/>
        <v>-1</v>
      </c>
      <c r="AM159" s="58">
        <f t="shared" si="457"/>
        <v>0.15384615384615385</v>
      </c>
      <c r="AN159" s="59" t="str">
        <f t="shared" si="458"/>
        <v/>
      </c>
    </row>
    <row r="160" spans="1:42">
      <c r="A160" s="99" t="s">
        <v>215</v>
      </c>
      <c r="B160" s="99" t="s">
        <v>216</v>
      </c>
      <c r="C160" s="100" t="s">
        <v>47</v>
      </c>
      <c r="D160" s="101">
        <f>INDEX(PR!$A$1:$F$505,MATCH($B160,PR!$A:$A,0),2)</f>
        <v>0</v>
      </c>
      <c r="E160" s="102">
        <f>INDEX(PR!$A$1:$F$505,MATCH($B160,PR!$A:$A,0),3)</f>
        <v>0</v>
      </c>
      <c r="F160" s="102">
        <f>INDEX(PR!$A$1:$F$505,MATCH($B160,PR!$A:$A,0),4)</f>
        <v>9</v>
      </c>
      <c r="G160" s="102">
        <f>INDEX(PR!$A$1:$F$505,MATCH($B160,PR!$A:$A,0),5)</f>
        <v>43</v>
      </c>
      <c r="H160" s="102">
        <f>INDEX(PR!$A$1:$F$505,MATCH($B160,PR!$A:$A,0),6)</f>
        <v>71</v>
      </c>
      <c r="I160" s="103">
        <f t="shared" si="430"/>
        <v>3</v>
      </c>
      <c r="J160" s="104">
        <f t="shared" si="431"/>
        <v>41</v>
      </c>
      <c r="K160" s="104">
        <f t="shared" si="432"/>
        <v>45</v>
      </c>
      <c r="L160" s="105">
        <f t="shared" si="433"/>
        <v>1.7307692307692308</v>
      </c>
      <c r="M160" s="101">
        <f>INDEX(GR!$A$1:$F$520,MATCH($B160,GR!$A:$A,0),2)</f>
        <v>0</v>
      </c>
      <c r="N160" s="102">
        <f>INDEX(GR!$A$1:$F$520,MATCH($B160,GR!$A:$A,0),3)</f>
        <v>0</v>
      </c>
      <c r="O160" s="102">
        <f>INDEX(GR!$A$1:$F$520,MATCH($B160,GR!$A:$A,0),4)</f>
        <v>0</v>
      </c>
      <c r="P160" s="102">
        <f>INDEX(GR!$A$1:$F$520,MATCH($B160,GR!$A:$A,0),5)</f>
        <v>1</v>
      </c>
      <c r="Q160" s="122">
        <f>INDEX(GR!$A$1:$F$520,MATCH($B160,GR!$A:$A,0),6)</f>
        <v>10</v>
      </c>
      <c r="R160" s="106">
        <f t="shared" si="434"/>
        <v>4</v>
      </c>
      <c r="S160" s="107">
        <f t="shared" si="435"/>
        <v>5.5</v>
      </c>
      <c r="T160" s="107">
        <f t="shared" si="436"/>
        <v>9</v>
      </c>
      <c r="U160" s="105">
        <f t="shared" si="451"/>
        <v>1.2857142857142858</v>
      </c>
      <c r="V160" s="109">
        <f>INDEX(AE!$A$1:$K$501,MATCH($B160,AE!$A:$A,0),7)</f>
        <v>0</v>
      </c>
      <c r="W160" s="110">
        <f>INDEX(AE!$A$1:$K$501,MATCH($B160,AE!$A:$A,0),8)</f>
        <v>0</v>
      </c>
      <c r="X160" s="110">
        <f>INDEX(AE!$A$1:$K$501,MATCH($B160,AE!$A:$A,0),9)</f>
        <v>6</v>
      </c>
      <c r="Y160" s="110">
        <f>INDEX(AE!$A$1:$K$501,MATCH($B160,AE!$A:$A,0),10)</f>
        <v>20</v>
      </c>
      <c r="Z160" s="111">
        <f>INDEX(AE!$A$1:$K$501,MATCH($B160,AE!$A:$A,0),11)</f>
        <v>22</v>
      </c>
      <c r="AA160" s="110">
        <f t="shared" si="452"/>
        <v>3</v>
      </c>
      <c r="AB160" s="107">
        <f t="shared" si="453"/>
        <v>16</v>
      </c>
      <c r="AC160" s="107">
        <f t="shared" si="454"/>
        <v>9</v>
      </c>
      <c r="AD160" s="105">
        <f t="shared" si="440"/>
        <v>0.69230769230769229</v>
      </c>
      <c r="AE160" s="109">
        <f>INDEX(AE!$A$1:$K$501,MATCH($B160,AE!$A:$A,0),2)</f>
        <v>0</v>
      </c>
      <c r="AF160" s="110">
        <f>INDEX(AE!$A$1:$K$501,MATCH($B160,AE!$A:$A,0),3)</f>
        <v>0</v>
      </c>
      <c r="AG160" s="110">
        <f>INDEX(AE!$A$1:$K$501,MATCH($B160,AE!$A:$A,0),4)</f>
        <v>13</v>
      </c>
      <c r="AH160" s="110">
        <f>INDEX(AE!$A$1:$K$501,MATCH($B160,AE!$A:$A,0),5)</f>
        <v>37</v>
      </c>
      <c r="AI160" s="111">
        <f>INDEX(AE!$A$1:$K$501,MATCH($B160,AE!$A:$A,0),6)</f>
        <v>30</v>
      </c>
      <c r="AJ160" s="112">
        <f t="shared" si="455"/>
        <v>26.666666666666668</v>
      </c>
      <c r="AK160" s="107">
        <f t="shared" si="456"/>
        <v>5</v>
      </c>
      <c r="AL160" s="105">
        <f t="shared" si="446"/>
        <v>0.2</v>
      </c>
      <c r="AM160" s="113">
        <f t="shared" si="457"/>
        <v>0.6</v>
      </c>
      <c r="AN160" s="114">
        <f t="shared" si="458"/>
        <v>0.73333333333333328</v>
      </c>
    </row>
    <row r="161" spans="1:42" s="136" customFormat="1">
      <c r="A161" s="71" t="s">
        <v>217</v>
      </c>
      <c r="B161" s="71" t="s">
        <v>218</v>
      </c>
      <c r="C161" s="117"/>
      <c r="D161" s="120">
        <f>SUM(D156:D160)</f>
        <v>298</v>
      </c>
      <c r="E161" s="81">
        <f t="shared" ref="E161:G161" si="459">SUM(E156:E160)</f>
        <v>236</v>
      </c>
      <c r="F161" s="81">
        <f t="shared" si="459"/>
        <v>222</v>
      </c>
      <c r="G161" s="81">
        <f t="shared" si="459"/>
        <v>186</v>
      </c>
      <c r="H161" s="121">
        <f>SUM(H156:H160)</f>
        <v>156</v>
      </c>
      <c r="I161" s="75">
        <f t="shared" si="430"/>
        <v>0</v>
      </c>
      <c r="J161" s="76">
        <f t="shared" si="431"/>
        <v>219.6</v>
      </c>
      <c r="K161" s="76">
        <f t="shared" si="432"/>
        <v>-79.5</v>
      </c>
      <c r="L161" s="77">
        <f t="shared" si="433"/>
        <v>-0.33757961783439489</v>
      </c>
      <c r="M161" s="120">
        <f>SUM(M156:M160)</f>
        <v>117</v>
      </c>
      <c r="N161" s="81">
        <f t="shared" ref="N161:P161" si="460">SUM(N156:N160)</f>
        <v>87</v>
      </c>
      <c r="O161" s="81">
        <f t="shared" si="460"/>
        <v>75</v>
      </c>
      <c r="P161" s="81">
        <f t="shared" si="460"/>
        <v>73</v>
      </c>
      <c r="Q161" s="121">
        <f>SUM(Q156:Q160)</f>
        <v>77</v>
      </c>
      <c r="R161" s="78">
        <f t="shared" si="434"/>
        <v>0</v>
      </c>
      <c r="S161" s="79">
        <f t="shared" si="435"/>
        <v>85.8</v>
      </c>
      <c r="T161" s="79">
        <f t="shared" si="436"/>
        <v>-11</v>
      </c>
      <c r="U161" s="77">
        <f t="shared" si="451"/>
        <v>-0.125</v>
      </c>
      <c r="V161" s="120">
        <f>SUM(V156:V160)</f>
        <v>52</v>
      </c>
      <c r="W161" s="81">
        <f t="shared" ref="W161:Y161" si="461">SUM(W156:W160)</f>
        <v>37</v>
      </c>
      <c r="X161" s="81">
        <f t="shared" si="461"/>
        <v>38</v>
      </c>
      <c r="Y161" s="81">
        <f t="shared" si="461"/>
        <v>31</v>
      </c>
      <c r="Z161" s="121">
        <f>SUM(Z156:Z160)</f>
        <v>26</v>
      </c>
      <c r="AA161" s="81">
        <f t="shared" si="452"/>
        <v>0</v>
      </c>
      <c r="AB161" s="79">
        <f t="shared" si="453"/>
        <v>36.799999999999997</v>
      </c>
      <c r="AC161" s="79">
        <f t="shared" si="454"/>
        <v>-13.5</v>
      </c>
      <c r="AD161" s="77">
        <f t="shared" si="440"/>
        <v>-0.34177215189873417</v>
      </c>
      <c r="AE161" s="120">
        <f>SUM(AE156:AE160)</f>
        <v>223</v>
      </c>
      <c r="AF161" s="81">
        <f t="shared" ref="AF161:AH161" si="462">SUM(AF156:AF160)</f>
        <v>167</v>
      </c>
      <c r="AG161" s="81">
        <f t="shared" si="462"/>
        <v>123</v>
      </c>
      <c r="AH161" s="81">
        <f t="shared" si="462"/>
        <v>76</v>
      </c>
      <c r="AI161" s="121">
        <f>SUM(AI156:AI160)</f>
        <v>64</v>
      </c>
      <c r="AJ161" s="83">
        <f t="shared" si="455"/>
        <v>130.6</v>
      </c>
      <c r="AK161" s="79">
        <f t="shared" si="456"/>
        <v>-83.25</v>
      </c>
      <c r="AL161" s="82">
        <f t="shared" si="446"/>
        <v>-0.56536502546689305</v>
      </c>
      <c r="AM161" s="84">
        <f t="shared" si="457"/>
        <v>0.2817764165390505</v>
      </c>
      <c r="AN161" s="85">
        <f t="shared" si="458"/>
        <v>0.40625</v>
      </c>
      <c r="AO161" s="163">
        <v>1.47</v>
      </c>
      <c r="AP161" s="164">
        <v>2.5299999999999998</v>
      </c>
    </row>
    <row r="162" spans="1:42" s="136" customFormat="1">
      <c r="A162" s="71"/>
      <c r="B162" s="71"/>
      <c r="C162" s="117"/>
      <c r="D162" s="120"/>
      <c r="E162" s="81"/>
      <c r="F162" s="81"/>
      <c r="G162" s="81"/>
      <c r="H162" s="81"/>
      <c r="I162" s="75"/>
      <c r="J162" s="76"/>
      <c r="K162" s="76"/>
      <c r="L162" s="39"/>
      <c r="M162" s="120"/>
      <c r="N162" s="81"/>
      <c r="O162" s="81"/>
      <c r="P162" s="81"/>
      <c r="Q162" s="121"/>
      <c r="R162" s="78"/>
      <c r="S162" s="79"/>
      <c r="T162" s="79"/>
      <c r="U162" s="141"/>
      <c r="V162" s="120"/>
      <c r="W162" s="81"/>
      <c r="X162" s="81"/>
      <c r="Y162" s="81"/>
      <c r="Z162" s="121"/>
      <c r="AA162" s="81"/>
      <c r="AB162" s="79"/>
      <c r="AC162" s="79"/>
      <c r="AD162" s="39" t="str">
        <f t="shared" si="440"/>
        <v/>
      </c>
      <c r="AE162" s="120"/>
      <c r="AF162" s="81"/>
      <c r="AG162" s="81"/>
      <c r="AH162" s="81"/>
      <c r="AI162" s="121"/>
      <c r="AJ162" s="83"/>
      <c r="AK162" s="79"/>
      <c r="AL162" s="39" t="str">
        <f t="shared" si="446"/>
        <v/>
      </c>
      <c r="AM162" s="84"/>
      <c r="AN162" s="85"/>
      <c r="AO162" s="152"/>
      <c r="AP162" s="152"/>
    </row>
    <row r="163" spans="1:42">
      <c r="A163" s="193" t="s">
        <v>219</v>
      </c>
      <c r="B163" s="193" t="s">
        <v>220</v>
      </c>
      <c r="C163" s="194" t="s">
        <v>47</v>
      </c>
      <c r="D163" s="195">
        <f>INDEX(PR!$A$1:$F$505,MATCH($B163,PR!$A:$A,0),2)</f>
        <v>0</v>
      </c>
      <c r="E163" s="196">
        <f>INDEX(PR!$A$1:$F$505,MATCH($B163,PR!$A:$A,0),3)</f>
        <v>0</v>
      </c>
      <c r="F163" s="196">
        <f>INDEX(PR!$A$1:$F$505,MATCH($B163,PR!$A:$A,0),4)</f>
        <v>0</v>
      </c>
      <c r="G163" s="196">
        <f>INDEX(PR!$A$1:$F$505,MATCH($B163,PR!$A:$A,0),5)</f>
        <v>39</v>
      </c>
      <c r="H163" s="196">
        <f>INDEX(PR!$A$1:$F$505,MATCH($B163,PR!$A:$A,0),6)</f>
        <v>91</v>
      </c>
      <c r="I163" s="197">
        <f t="shared" ref="I163" si="463">COUNTIF(D163:H163,"&lt;40")</f>
        <v>4</v>
      </c>
      <c r="J163" s="198">
        <f t="shared" ref="J163" si="464">IF(AND(D163=0,E163=0,F163=0,G163=0),H163,IF(AND(D163=0,E163=0,F163=0),AVERAGE(G163:H163),IF(AND(E163=0,D163=0),AVERAGE(F163:H163),IF(D163=0,AVERAGE(E163:H163),AVERAGE(D163:H163)))))</f>
        <v>65</v>
      </c>
      <c r="K163" s="198">
        <f t="shared" ref="K163" si="465">IF(AND(D163=0,E163=0,F163=0,G163=0),"",IF(AND(D163=0,E163=0,F163=0),H163-G163,IF(AND(D163=0,E163=0),(H163-AVERAGE(F163:G163)),IF(D163=0,(H163-AVERAGE(E163:G163)),(H163-AVERAGE(D163:G163))))))</f>
        <v>52</v>
      </c>
      <c r="L163" s="199">
        <f t="shared" ref="L163" si="466">IF(AND(D163=0,E163=0,F163=0,G163=0),"",IF(AND(D163=0,E163=0,F163=0),K163/G163,IF(AND(D163=0,E163=0),(K163/AVERAGE(F163:G163)),IF(D163=0,(K163/AVERAGE(E163:G163)),(K163/AVERAGE(D163:G163))))))</f>
        <v>1.3333333333333333</v>
      </c>
      <c r="M163" s="195">
        <f>INDEX(GR!$A$1:$F$520,MATCH($B163,GR!$A:$A,0),2)</f>
        <v>0</v>
      </c>
      <c r="N163" s="196">
        <f>INDEX(GR!$A$1:$F$520,MATCH($B163,GR!$A:$A,0),3)</f>
        <v>0</v>
      </c>
      <c r="O163" s="196">
        <f>INDEX(GR!$A$1:$F$520,MATCH($B163,GR!$A:$A,0),4)</f>
        <v>0</v>
      </c>
      <c r="P163" s="196">
        <f>INDEX(GR!$A$1:$F$520,MATCH($B163,GR!$A:$A,0),5)</f>
        <v>0</v>
      </c>
      <c r="Q163" s="200">
        <f>INDEX(GR!$A$1:$F$520,MATCH($B163,GR!$A:$A,0),6)</f>
        <v>0</v>
      </c>
      <c r="R163" s="201">
        <f t="shared" ref="R163" si="467">COUNTIF(M163:Q163,"&lt;10")</f>
        <v>5</v>
      </c>
      <c r="S163" s="202">
        <f t="shared" ref="S163" si="468">IF(AND(M163=0,N163=0,O163=0,P163=0),Q163,IF(AND(M163=0,N163=0,O163=0),AVERAGE(P163:Q163),IF(AND(N163=0,M163=0),AVERAGE(O163:Q163),IF(M163=0,AVERAGE(N163:Q163),AVERAGE(M163:Q163)))))</f>
        <v>0</v>
      </c>
      <c r="T163" s="202" t="str">
        <f t="shared" ref="T163" si="469">IF(AND(M163=0,N163=0,O163=0,P163=0),"",IF(AND(M163=0,N163=0,O163=0),Q163-P163,IF(AND(M163=0,N163=0),(Q163-AVERAGE(O163:P163)),IF(M163=0,(Q163-AVERAGE(N163:P163)),(Q163-AVERAGE(M163:P163))))))</f>
        <v/>
      </c>
      <c r="U163" s="199" t="str">
        <f t="shared" ref="U163" si="470">IF(AND(M163=0,N163=0,O163=0,P163=0),"",IF(AND(M163=0,N163=0,O163=0),T163/AVERAGE(Q163:R163),IF(AND(M163=0,N163=0),(T163/AVERAGE(O163:P163)),IF(M163=0,(T163/AVERAGE(N163:P163)),(T163/AVERAGE(M163:P163))))))</f>
        <v/>
      </c>
      <c r="V163" s="203">
        <f>INDEX(AE!$A$1:$K$501,MATCH($B163,AE!$A:$A,0),7)</f>
        <v>0</v>
      </c>
      <c r="W163" s="204">
        <f>INDEX(AE!$A$1:$K$501,MATCH($B163,AE!$A:$A,0),8)</f>
        <v>0</v>
      </c>
      <c r="X163" s="204">
        <f>INDEX(AE!$A$1:$K$501,MATCH($B163,AE!$A:$A,0),9)</f>
        <v>0</v>
      </c>
      <c r="Y163" s="204">
        <f>INDEX(AE!$A$1:$K$501,MATCH($B163,AE!$A:$A,0),10)</f>
        <v>22</v>
      </c>
      <c r="Z163" s="205">
        <f>INDEX(AE!$A$1:$K$501,MATCH($B163,AE!$A:$A,0),11)</f>
        <v>25</v>
      </c>
      <c r="AA163" s="204">
        <f t="shared" ref="AA163" si="471">COUNTIF(V163:Z163,"&lt;10")</f>
        <v>3</v>
      </c>
      <c r="AB163" s="202">
        <f t="shared" ref="AB163" si="472">IF(AND(V163=0,W163=0,X163=0,Y163=0),Z163,IF(AND(V163=0,W163=0,X163=0),AVERAGE(Y163:Z163),IF(AND(W163=0,V163=0),AVERAGE(X163:Z163),IF(V163=0,AVERAGE(W163:Z163),AVERAGE(V163:Z163)))))</f>
        <v>23.5</v>
      </c>
      <c r="AC163" s="202">
        <f t="shared" ref="AC163" si="473">IF(AND(V163=0,W163=0,X163=0,Y163=0),"",IF(AND(V163=0,W163=0,X163=0),Z163-Y163,IF(AND(V163=0,W163=0),(Z163-AVERAGE(X163:Y163)),IF(V163=0,(Z163-AVERAGE(W163:Y163)),(Z163-AVERAGE(V163:Y163))))))</f>
        <v>3</v>
      </c>
      <c r="AD163" s="199">
        <f t="shared" si="440"/>
        <v>0.12</v>
      </c>
      <c r="AE163" s="203">
        <f>INDEX(AE!$A$1:$K$501,MATCH($B163,AE!$A:$A,0),2)</f>
        <v>0</v>
      </c>
      <c r="AF163" s="204">
        <f>INDEX(AE!$A$1:$K$501,MATCH($B163,AE!$A:$A,0),3)</f>
        <v>0</v>
      </c>
      <c r="AG163" s="204">
        <f>INDEX(AE!$A$1:$K$501,MATCH($B163,AE!$A:$A,0),4)</f>
        <v>0</v>
      </c>
      <c r="AH163" s="204">
        <f>INDEX(AE!$A$1:$K$501,MATCH($B163,AE!$A:$A,0),5)</f>
        <v>79</v>
      </c>
      <c r="AI163" s="205">
        <f>INDEX(AE!$A$1:$K$501,MATCH($B163,AE!$A:$A,0),6)</f>
        <v>124</v>
      </c>
      <c r="AJ163" s="206">
        <f t="shared" ref="AJ163" si="474">IF(AND(AE163=0,AF163=0,AG163=0,AH163=0),AI163,IF(AND(AE163=0,AF163=0,AG163=0),AVERAGE(AH163:AI163),IF(AND(AF163=0,AE163=0),AVERAGE(AG163:AI163),IF(AE163=0,AVERAGE(AF163:AI163),AVERAGE(AE163:AI163)))))</f>
        <v>101.5</v>
      </c>
      <c r="AK163" s="202">
        <f t="shared" ref="AK163" si="475">IF(AND(AE163=0,AF163=0,AG163=0,AH163=0),"",IF(AND(AE163=0,AF163=0,AG163=0),AI163-AH163,IF(AND(AE163=0,AF163=0),(AI163-AVERAGE(AG163:AH163)),IF(AE163=0,(AI163-AVERAGE(AF163:AH163)),(AI163-AVERAGE(AE163:AH163))))))</f>
        <v>45</v>
      </c>
      <c r="AL163" s="199">
        <f t="shared" si="446"/>
        <v>0.569620253164557</v>
      </c>
      <c r="AM163" s="207">
        <f t="shared" ref="AM163" si="476">IF(AJ163=0,"",AB163/AJ163)</f>
        <v>0.23152709359605911</v>
      </c>
      <c r="AN163" s="208">
        <f t="shared" ref="AN163" si="477">IF(AI163=0,"",Z163/AI163)</f>
        <v>0.20161290322580644</v>
      </c>
    </row>
    <row r="165" spans="1:42">
      <c r="A165" s="145" t="s">
        <v>221</v>
      </c>
      <c r="B165" s="145" t="s">
        <v>222</v>
      </c>
      <c r="C165" s="145"/>
    </row>
    <row r="166" spans="1:42">
      <c r="A166" s="145" t="s">
        <v>223</v>
      </c>
      <c r="B166" s="210" t="s">
        <v>224</v>
      </c>
      <c r="C166" s="145"/>
    </row>
    <row r="167" spans="1:42">
      <c r="C167" s="145"/>
    </row>
    <row r="168" spans="1:42">
      <c r="A168" s="145" t="s">
        <v>225</v>
      </c>
      <c r="B168" s="145" t="s">
        <v>222</v>
      </c>
      <c r="C168" s="145"/>
    </row>
    <row r="169" spans="1:42">
      <c r="A169" s="145" t="s">
        <v>226</v>
      </c>
      <c r="B169" s="210" t="s">
        <v>224</v>
      </c>
      <c r="C169" s="145"/>
    </row>
    <row r="170" spans="1:42">
      <c r="C170" s="145"/>
    </row>
    <row r="171" spans="1:42">
      <c r="A171" s="145" t="s">
        <v>227</v>
      </c>
      <c r="B171" s="145" t="s">
        <v>222</v>
      </c>
      <c r="C171" s="145"/>
    </row>
    <row r="172" spans="1:42">
      <c r="A172" s="145" t="s">
        <v>226</v>
      </c>
      <c r="B172" s="210" t="s">
        <v>224</v>
      </c>
      <c r="C172" s="145"/>
    </row>
    <row r="173" spans="1:42">
      <c r="C173" s="145"/>
    </row>
    <row r="174" spans="1:42">
      <c r="A174" s="145" t="s">
        <v>228</v>
      </c>
      <c r="B174" s="210" t="s">
        <v>224</v>
      </c>
      <c r="C174" s="145"/>
    </row>
    <row r="175" spans="1:42">
      <c r="C175" s="145"/>
    </row>
    <row r="176" spans="1:42">
      <c r="A176" s="145" t="s">
        <v>229</v>
      </c>
      <c r="B176" s="145" t="s">
        <v>230</v>
      </c>
      <c r="C176" s="145"/>
    </row>
    <row r="177" spans="1:3">
      <c r="A177" s="145" t="s">
        <v>231</v>
      </c>
      <c r="B177" s="145" t="s">
        <v>230</v>
      </c>
      <c r="C177" s="145"/>
    </row>
    <row r="178" spans="1:3">
      <c r="C178" s="145"/>
    </row>
    <row r="179" spans="1:3">
      <c r="A179" s="145" t="s">
        <v>232</v>
      </c>
      <c r="B179" s="145" t="s">
        <v>233</v>
      </c>
      <c r="C179" s="145"/>
    </row>
    <row r="180" spans="1:3">
      <c r="A180" s="145" t="s">
        <v>234</v>
      </c>
      <c r="B180" s="145" t="s">
        <v>233</v>
      </c>
      <c r="C180" s="145"/>
    </row>
    <row r="181" spans="1:3">
      <c r="C181" s="145"/>
    </row>
    <row r="182" spans="1:3">
      <c r="A182" s="145" t="s">
        <v>235</v>
      </c>
      <c r="C182" s="145"/>
    </row>
    <row r="183" spans="1:3">
      <c r="A183" s="145" t="s">
        <v>236</v>
      </c>
      <c r="C183" s="145"/>
    </row>
  </sheetData>
  <mergeCells count="40">
    <mergeCell ref="AE1:AI1"/>
    <mergeCell ref="AJ1:AL1"/>
    <mergeCell ref="D15:H15"/>
    <mergeCell ref="M15:Q15"/>
    <mergeCell ref="V15:Z15"/>
    <mergeCell ref="AE15:AI15"/>
    <mergeCell ref="D1:H1"/>
    <mergeCell ref="I1:L1"/>
    <mergeCell ref="M1:Q1"/>
    <mergeCell ref="R1:U1"/>
    <mergeCell ref="V1:Z1"/>
    <mergeCell ref="AA1:AD1"/>
    <mergeCell ref="D45:H45"/>
    <mergeCell ref="M45:Q45"/>
    <mergeCell ref="V45:Z45"/>
    <mergeCell ref="AE45:AI45"/>
    <mergeCell ref="D62:H62"/>
    <mergeCell ref="M62:Q62"/>
    <mergeCell ref="V62:Z62"/>
    <mergeCell ref="AE62:AI62"/>
    <mergeCell ref="D73:H73"/>
    <mergeCell ref="M73:Q73"/>
    <mergeCell ref="V73:Z73"/>
    <mergeCell ref="AE73:AI73"/>
    <mergeCell ref="D92:H92"/>
    <mergeCell ref="M92:Q92"/>
    <mergeCell ref="V92:Z92"/>
    <mergeCell ref="AE92:AI92"/>
    <mergeCell ref="D149:H149"/>
    <mergeCell ref="M149:Q149"/>
    <mergeCell ref="V149:Z149"/>
    <mergeCell ref="AE149:AI149"/>
    <mergeCell ref="D129:H129"/>
    <mergeCell ref="M129:Q129"/>
    <mergeCell ref="V129:Z129"/>
    <mergeCell ref="AE129:AI129"/>
    <mergeCell ref="D144:H144"/>
    <mergeCell ref="M144:Q144"/>
    <mergeCell ref="V144:Z144"/>
    <mergeCell ref="AE144:AI1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4EEF-48F3-E346-A0F0-8E7573F4EC01}">
  <dimension ref="A1:AP56"/>
  <sheetViews>
    <sheetView workbookViewId="0">
      <selection activeCell="AM5" sqref="AM5"/>
    </sheetView>
  </sheetViews>
  <sheetFormatPr defaultColWidth="9.625" defaultRowHeight="15"/>
  <cols>
    <col min="1" max="1" width="25.875" style="145" customWidth="1"/>
    <col min="2" max="2" width="9.625" style="145"/>
    <col min="3" max="3" width="6.875" style="373" customWidth="1"/>
    <col min="4" max="30" width="6.875" style="145" customWidth="1"/>
    <col min="31" max="35" width="6.875" style="209" customWidth="1"/>
    <col min="36" max="40" width="6.875" style="145" customWidth="1"/>
    <col min="41" max="42" width="6.875" style="229" customWidth="1"/>
    <col min="43" max="16384" width="9.625" style="145"/>
  </cols>
  <sheetData>
    <row r="1" spans="1:42" s="6" customFormat="1">
      <c r="A1" s="1" t="s">
        <v>237</v>
      </c>
      <c r="B1" s="2"/>
      <c r="C1" s="2"/>
      <c r="D1" s="481" t="s">
        <v>0</v>
      </c>
      <c r="E1" s="482"/>
      <c r="F1" s="482"/>
      <c r="G1" s="482"/>
      <c r="H1" s="482"/>
      <c r="I1" s="485" t="s">
        <v>0</v>
      </c>
      <c r="J1" s="482"/>
      <c r="K1" s="482"/>
      <c r="L1" s="486"/>
      <c r="M1" s="483" t="s">
        <v>1</v>
      </c>
      <c r="N1" s="484"/>
      <c r="O1" s="484"/>
      <c r="P1" s="484"/>
      <c r="Q1" s="484"/>
      <c r="R1" s="485" t="s">
        <v>1</v>
      </c>
      <c r="S1" s="484"/>
      <c r="T1" s="484"/>
      <c r="U1" s="488"/>
      <c r="V1" s="481" t="s">
        <v>2</v>
      </c>
      <c r="W1" s="482"/>
      <c r="X1" s="482"/>
      <c r="Y1" s="482"/>
      <c r="Z1" s="482"/>
      <c r="AA1" s="489" t="s">
        <v>2</v>
      </c>
      <c r="AB1" s="490"/>
      <c r="AC1" s="490"/>
      <c r="AD1" s="491"/>
      <c r="AE1" s="492" t="s">
        <v>3</v>
      </c>
      <c r="AF1" s="493"/>
      <c r="AG1" s="493"/>
      <c r="AH1" s="493"/>
      <c r="AI1" s="493"/>
      <c r="AJ1" s="485" t="s">
        <v>3</v>
      </c>
      <c r="AK1" s="484"/>
      <c r="AL1" s="488"/>
      <c r="AM1" s="3" t="s">
        <v>4</v>
      </c>
      <c r="AN1" s="4">
        <v>2024</v>
      </c>
      <c r="AO1" s="211" t="s">
        <v>238</v>
      </c>
      <c r="AP1" s="211" t="s">
        <v>238</v>
      </c>
    </row>
    <row r="2" spans="1:42" s="6" customFormat="1">
      <c r="A2" s="7" t="s">
        <v>239</v>
      </c>
      <c r="B2" s="8" t="s">
        <v>8</v>
      </c>
      <c r="C2" s="8"/>
      <c r="D2" s="9" t="s">
        <v>9</v>
      </c>
      <c r="E2" s="10" t="s">
        <v>10</v>
      </c>
      <c r="F2" s="10" t="s">
        <v>11</v>
      </c>
      <c r="G2" s="10" t="s">
        <v>12</v>
      </c>
      <c r="H2" s="10" t="s">
        <v>713</v>
      </c>
      <c r="I2" s="11" t="s">
        <v>240</v>
      </c>
      <c r="J2" s="14" t="s">
        <v>4</v>
      </c>
      <c r="K2" s="14" t="s">
        <v>14</v>
      </c>
      <c r="L2" s="13" t="s">
        <v>15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713</v>
      </c>
      <c r="R2" s="11" t="s">
        <v>16</v>
      </c>
      <c r="S2" s="14" t="s">
        <v>4</v>
      </c>
      <c r="T2" s="14" t="s">
        <v>14</v>
      </c>
      <c r="U2" s="15" t="s">
        <v>15</v>
      </c>
      <c r="V2" s="9" t="s">
        <v>9</v>
      </c>
      <c r="W2" s="10" t="s">
        <v>10</v>
      </c>
      <c r="X2" s="10" t="s">
        <v>11</v>
      </c>
      <c r="Y2" s="10" t="s">
        <v>12</v>
      </c>
      <c r="Z2" s="10" t="s">
        <v>713</v>
      </c>
      <c r="AA2" s="11" t="s">
        <v>17</v>
      </c>
      <c r="AB2" s="14" t="s">
        <v>4</v>
      </c>
      <c r="AC2" s="14" t="s">
        <v>14</v>
      </c>
      <c r="AD2" s="13" t="s">
        <v>15</v>
      </c>
      <c r="AE2" s="212" t="s">
        <v>9</v>
      </c>
      <c r="AF2" s="12" t="s">
        <v>10</v>
      </c>
      <c r="AG2" s="12" t="s">
        <v>11</v>
      </c>
      <c r="AH2" s="12" t="s">
        <v>12</v>
      </c>
      <c r="AI2" s="12" t="s">
        <v>713</v>
      </c>
      <c r="AJ2" s="16" t="s">
        <v>4</v>
      </c>
      <c r="AK2" s="14" t="s">
        <v>14</v>
      </c>
      <c r="AL2" s="13" t="s">
        <v>15</v>
      </c>
      <c r="AM2" s="17" t="s">
        <v>18</v>
      </c>
      <c r="AN2" s="18" t="s">
        <v>18</v>
      </c>
      <c r="AO2" s="211" t="s">
        <v>241</v>
      </c>
      <c r="AP2" s="211" t="s">
        <v>242</v>
      </c>
    </row>
    <row r="3" spans="1:42" s="6" customFormat="1">
      <c r="A3" s="19" t="s">
        <v>243</v>
      </c>
      <c r="B3" s="19" t="s">
        <v>244</v>
      </c>
      <c r="C3" s="20"/>
      <c r="D3" s="30">
        <f>INDEX(PR!$A$1:$F$502,MATCH($B3,PR!$A:$A,0),2)</f>
        <v>15</v>
      </c>
      <c r="E3" s="31">
        <f>INDEX(PR!$A$1:$F$502,MATCH($B3,PR!$A:$A,0),3)</f>
        <v>16</v>
      </c>
      <c r="F3" s="31">
        <f>INDEX(PR!$A$1:$F$502,MATCH($B3,PR!$A:$A,0),4)</f>
        <v>14</v>
      </c>
      <c r="G3" s="31">
        <f>INDEX(PR!$A$1:$F$502,MATCH($B3,PR!$A:$A,0),5)</f>
        <v>12</v>
      </c>
      <c r="H3" s="32">
        <f>INDEX(PR!$A$1:$F$502,MATCH($B3,PR!$A:$A,0),6)</f>
        <v>9</v>
      </c>
      <c r="I3" s="60">
        <f>COUNTIF(D3:H3,"&lt;20")</f>
        <v>5</v>
      </c>
      <c r="J3" s="28">
        <f>IF(AND(D3=0,E3=0,F3=0,G3=0),H3,IF(AND(D3=0,E3=0,F3=0),AVERAGE(G3:H3),IF(AND(E3=0,D3=0),AVERAGE(F3:H3),IF(D3=0,AVERAGE(E3:H3),AVERAGE(D3:H3)))))</f>
        <v>13.2</v>
      </c>
      <c r="K3" s="28">
        <f>IF(AND(D3=0,E3=0,F3=0,G3=0),"",IF(AND(D3=0,E3=0,F3=0),H3-G3,IF(AND(D3=0,E3=0),(H3-AVERAGE(F3:G3)),IF(D3=0,(H3-AVERAGE(E3:G3)),(H3-AVERAGE(D3:G3))))))</f>
        <v>-5.25</v>
      </c>
      <c r="L3" s="26">
        <f>IF(AND(D3=0,E3=0,F3=0,G3=0),"",IF(AND(D3=0,E3=0,F3=0),K3/G3,IF(AND(D3=0,E3=0),(K3/AVERAGE(F3:G3)),IF(D3=0,(K3/AVERAGE(E3:G3)),(K3/AVERAGE(D3:G3))))))</f>
        <v>-0.36842105263157893</v>
      </c>
      <c r="M3" s="31">
        <f>INDEX(GR!$A$1:$F$515,MATCH($B3,GR!$A:$A,0),2)</f>
        <v>1</v>
      </c>
      <c r="N3" s="31">
        <f>INDEX(GR!$A$1:$F$515,MATCH($B3,GR!$A:$A,0),3)</f>
        <v>1</v>
      </c>
      <c r="O3" s="31">
        <f>INDEX(GR!$A$1:$F$515,MATCH($B3,GR!$A:$A,0),4)</f>
        <v>5</v>
      </c>
      <c r="P3" s="31">
        <f>INDEX(GR!$A$1:$F$515,MATCH($B3,GR!$A:$A,0),5)</f>
        <v>1</v>
      </c>
      <c r="Q3" s="31">
        <f>INDEX(GR!$A$1:$F$515,MATCH($B3,GR!$A:$A,0),6)</f>
        <v>2</v>
      </c>
      <c r="R3" s="64">
        <f t="shared" ref="R3:R5" si="0">COUNTIF(M3:Q3,"&lt;10")</f>
        <v>5</v>
      </c>
      <c r="S3" s="28">
        <f>IF(AND(M3=0,N3=0,O3=0,P3=0),Q3,IF(AND(M3=0,N3=0,O3=0),AVERAGE(P3:Q3),IF(AND(N3=0,M3=0),AVERAGE(O3:Q3),IF(M3=0,AVERAGE(N3:Q3),AVERAGE(M3:Q3)))))</f>
        <v>2</v>
      </c>
      <c r="T3" s="28">
        <f>IF(AND(M3=0,N3=0,O3=0,P3=0),"",IF(AND(M3=0,N3=0,O3=0),Q3-P3,IF(AND(M3=0,N3=0),(Q3-AVERAGE(O3:P3)),IF(M3=0,(Q3-AVERAGE(N3:P3)),(Q3-AVERAGE(M3:P3))))))</f>
        <v>0</v>
      </c>
      <c r="U3" s="39">
        <f>IF(AND(M3=0,N3=0,O3=0,P3=0),"",IF(AND(M3=0,N3=0,O3=0),T3/P3,IF(AND(M3=0,N3=0),(T3/AVERAGE(O3:P3)),IF(M3=0,(T3/AVERAGE(N3:P3)),(T3/AVERAGE(M3:P3))))))</f>
        <v>0</v>
      </c>
      <c r="V3" s="30">
        <f>INDEX(AE!$A$1:$K$500,MATCH($B3,AE!$A:$A,0),7)</f>
        <v>4</v>
      </c>
      <c r="W3" s="31">
        <f>INDEX(AE!$A$1:$K$500,MATCH($B3,AE!$A:$A,0),8)</f>
        <v>7</v>
      </c>
      <c r="X3" s="31">
        <f>INDEX(AE!$A$1:$K$500,MATCH($B3,AE!$A:$A,0),9)</f>
        <v>4</v>
      </c>
      <c r="Y3" s="31">
        <f>INDEX(AE!$A$1:$K$500,MATCH($B3,AE!$A:$A,0),10)</f>
        <v>0</v>
      </c>
      <c r="Z3" s="32">
        <f>INDEX(AE!$A$1:$K$500,MATCH($B3,AE!$A:$A,0),11)</f>
        <v>0</v>
      </c>
      <c r="AA3" s="64">
        <f t="shared" ref="AA3:AA5" si="1">COUNTIF(V3:Z3,"&lt;10")</f>
        <v>5</v>
      </c>
      <c r="AB3" s="28">
        <f>IF(AND(V3=0,W3=0,X3=0,Y3=0),Z3,IF(AND(V3=0,W3=0,X3=0),AVERAGE(Y3:Z3),IF(AND(W3=0,V3=0),AVERAGE(X3:Z3),IF(V3=0,AVERAGE(W3:Z3),AVERAGE(V3:Z3)))))</f>
        <v>3</v>
      </c>
      <c r="AC3" s="28">
        <f>IF(AND(V3=0,W3=0,X3=0,Y3=0),"",IF(AND(V3=0,W3=0,X3=0),Z3-Y3,IF(AND(V3=0,W3=0),(Z3-AVERAGE(X3:Y3)),IF(V3=0,(Z3-AVERAGE(W3:Y3)),(Z3-AVERAGE(V3:Y3))))))</f>
        <v>-3.75</v>
      </c>
      <c r="AD3" s="33">
        <f>IF(AND(V3=0,W3=0,X3=0,Y3=0),"",IF(AND(V3=0,W3=0,X3=0),AC3/Y3,IF(AND(V3=0,W3=0),(AC3/AVERAGE(X3:Y3)),IF(V3=0,(AC3/AVERAGE(W3:Y3)),(AC3/AVERAGE(V3:Y3))))))</f>
        <v>-1</v>
      </c>
      <c r="AE3" s="213">
        <f>INDEX(AE!$A$1:$K$500,MATCH($B3,AE!$A:$A,0),2)</f>
        <v>6</v>
      </c>
      <c r="AF3" s="214">
        <f>INDEX(AE!$A$1:$K$500,MATCH($B3,AE!$A:$A,0),3)</f>
        <v>7</v>
      </c>
      <c r="AG3" s="214">
        <f>INDEX(AE!$A$1:$K$500,MATCH($B3,AE!$A:$A,0),4)</f>
        <v>5</v>
      </c>
      <c r="AH3" s="214">
        <f>INDEX(AE!$A$1:$K$500,MATCH($B3,AE!$A:$A,0),5)</f>
        <v>0</v>
      </c>
      <c r="AI3" s="215">
        <f>INDEX(AE!$A$1:$K$500,MATCH($B3,AE!$A:$A,0),6)</f>
        <v>0</v>
      </c>
      <c r="AJ3" s="34">
        <f>IF(AND(AE3=0,AF3=0,AG3=0,AH3=0),AI3,IF(AND(AE3=0,AF3=0,AG3=0),AVERAGE(AH3:AI3),IF(AND(AF3=0,AE3=0),AVERAGE(AG3:AI3),IF(AE3=0,AVERAGE(AF3:AI3),AVERAGE(AE3:AI3)))))</f>
        <v>3.6</v>
      </c>
      <c r="AK3" s="28">
        <f>IF(AND(AE3=0,AF3=0,AG3=0,AH3=0),"",IF(AND(AE3=0,AF3=0,AG3=0),AI3-AH3,IF(AND(AE3=0,AF3=0),(AI3-AVERAGE(AG3:AH3)),IF(AE3=0,(AI3-AVERAGE(AF3:AH3)),(AI3-AVERAGE(AE3:AH3))))))</f>
        <v>-4.5</v>
      </c>
      <c r="AL3" s="33">
        <f>IF(AND(AE3=0,AF3=0,AG3=0,AH3=0),"",IF(AND(AE3=0,AF3=0,AG3=0),AK3/AH3,IF(AND(AE3=0,AF3=0),(AK3/AVERAGE(AG3:AH3)),IF(AE3=0,(AK3/AVERAGE(AF3:AH3)),(AK3/AVERAGE(AE3:AH3))))))</f>
        <v>-1</v>
      </c>
      <c r="AM3" s="35">
        <f t="shared" ref="AM3:AM5" si="2">IF(AJ3=0,"",AB3/AJ3)</f>
        <v>0.83333333333333326</v>
      </c>
      <c r="AN3" s="41" t="str">
        <f t="shared" ref="AN3:AN5" si="3">IF(AI3=0,"",Z3/AI3)</f>
        <v/>
      </c>
      <c r="AO3" s="216"/>
      <c r="AP3" s="216"/>
    </row>
    <row r="4" spans="1:42" s="6" customFormat="1">
      <c r="A4" s="99" t="s">
        <v>245</v>
      </c>
      <c r="B4" s="159" t="s">
        <v>246</v>
      </c>
      <c r="C4" s="390" t="s">
        <v>47</v>
      </c>
      <c r="D4" s="109">
        <f>INDEX(PR!$A$1:$F$502,MATCH($B4,PR!$A:$A,0),2)</f>
        <v>0</v>
      </c>
      <c r="E4" s="110">
        <f>INDEX(PR!$A$1:$F$502,MATCH($B4,PR!$A:$A,0),3)</f>
        <v>0</v>
      </c>
      <c r="F4" s="110">
        <f>INDEX(PR!$A$1:$F$502,MATCH($B4,PR!$A:$A,0),4)</f>
        <v>3</v>
      </c>
      <c r="G4" s="110">
        <f>INDEX(PR!$A$1:$F$502,MATCH($B4,PR!$A:$A,0),5)</f>
        <v>6</v>
      </c>
      <c r="H4" s="111">
        <f>INDEX(PR!$A$1:$F$502,MATCH($B4,PR!$A:$A,0),6)</f>
        <v>15</v>
      </c>
      <c r="I4" s="103">
        <f t="shared" ref="I4:I5" si="4">COUNTIF(D4:H4,"&lt;20")</f>
        <v>5</v>
      </c>
      <c r="J4" s="107">
        <f t="shared" ref="J4:J5" si="5">IF(AND(D4=0,E4=0,F4=0,G4=0),H4,IF(AND(D4=0,E4=0,F4=0),AVERAGE(G4:H4),IF(AND(E4=0,D4=0),AVERAGE(F4:H4),IF(D4=0,AVERAGE(E4:H4),AVERAGE(D4:H4)))))</f>
        <v>8</v>
      </c>
      <c r="K4" s="107">
        <f t="shared" ref="K4:K5" si="6">IF(AND(D4=0,E4=0,F4=0,G4=0),"",IF(AND(D4=0,E4=0,F4=0),H4-G4,IF(AND(D4=0,E4=0),(H4-AVERAGE(F4:G4)),IF(D4=0,(H4-AVERAGE(E4:G4)),(H4-AVERAGE(D4:G4))))))</f>
        <v>10.5</v>
      </c>
      <c r="L4" s="105">
        <f t="shared" ref="L4:L5" si="7">IF(AND(D4=0,E4=0,F4=0,G4=0),"",IF(AND(D4=0,E4=0,F4=0),K4/G4,IF(AND(D4=0,E4=0),(K4/AVERAGE(F4:G4)),IF(D4=0,(K4/AVERAGE(E4:G4)),(K4/AVERAGE(D4:G4))))))</f>
        <v>2.3333333333333335</v>
      </c>
      <c r="M4" s="110">
        <f>INDEX(GR!$A$1:$F$515,MATCH($B4,GR!$A:$A,0),2)</f>
        <v>0</v>
      </c>
      <c r="N4" s="110">
        <f>INDEX(GR!$A$1:$F$515,MATCH($B4,GR!$A:$A,0),3)</f>
        <v>0</v>
      </c>
      <c r="O4" s="110">
        <f>INDEX(GR!$A$1:$F$515,MATCH($B4,GR!$A:$A,0),4)</f>
        <v>0</v>
      </c>
      <c r="P4" s="110">
        <f>INDEX(GR!$A$1:$F$515,MATCH($B4,GR!$A:$A,0),5)</f>
        <v>0</v>
      </c>
      <c r="Q4" s="110">
        <f>INDEX(GR!$A$1:$F$515,MATCH($B4,GR!$A:$A,0),6)</f>
        <v>0</v>
      </c>
      <c r="R4" s="106">
        <f t="shared" si="0"/>
        <v>5</v>
      </c>
      <c r="S4" s="107">
        <f t="shared" ref="S4:S5" si="8">IF(AND(M4=0,N4=0,O4=0,P4=0),Q4,IF(AND(M4=0,N4=0,O4=0),AVERAGE(P4:Q4),IF(AND(N4=0,M4=0),AVERAGE(O4:Q4),IF(M4=0,AVERAGE(N4:Q4),AVERAGE(M4:Q4)))))</f>
        <v>0</v>
      </c>
      <c r="T4" s="107" t="str">
        <f t="shared" ref="T4:T5" si="9">IF(AND(M4=0,N4=0,O4=0,P4=0),"",IF(AND(M4=0,N4=0,O4=0),Q4-P4,IF(AND(M4=0,N4=0),(Q4-AVERAGE(O4:P4)),IF(M4=0,(Q4-AVERAGE(N4:P4)),(Q4-AVERAGE(M4:P4))))))</f>
        <v/>
      </c>
      <c r="U4" s="105" t="str">
        <f t="shared" ref="U4:U5" si="10">IF(AND(M4=0,N4=0,O4=0,P4=0),"",IF(AND(M4=0,N4=0,O4=0),T4/P4,IF(AND(M4=0,N4=0),(T4/AVERAGE(O4:P4)),IF(M4=0,(T4/AVERAGE(N4:P4)),(T4/AVERAGE(M4:P4))))))</f>
        <v/>
      </c>
      <c r="V4" s="109">
        <f>INDEX(AE!$A$1:$K$500,MATCH($B4,AE!$A:$A,0),7)</f>
        <v>0</v>
      </c>
      <c r="W4" s="110">
        <f>INDEX(AE!$A$1:$K$500,MATCH($B4,AE!$A:$A,0),8)</f>
        <v>0</v>
      </c>
      <c r="X4" s="110">
        <f>INDEX(AE!$A$1:$K$500,MATCH($B4,AE!$A:$A,0),9)</f>
        <v>3</v>
      </c>
      <c r="Y4" s="110">
        <f>INDEX(AE!$A$1:$K$500,MATCH($B4,AE!$A:$A,0),10)</f>
        <v>3</v>
      </c>
      <c r="Z4" s="111">
        <f>INDEX(AE!$A$1:$K$500,MATCH($B4,AE!$A:$A,0),11)</f>
        <v>8</v>
      </c>
      <c r="AA4" s="106">
        <f t="shared" si="1"/>
        <v>5</v>
      </c>
      <c r="AB4" s="107">
        <f>IF(AND(V4=0,W4=0,X4=0,Y4=0),Z4,IF(AND(V4=0,W4=0,X4=0),AVERAGE(Y4:Z4),IF(AND(W4=0,V4=0),AVERAGE(X4:Z4),IF(V4=0,AVERAGE(W4:Z4),AVERAGE(V4:Z4)))))</f>
        <v>4.666666666666667</v>
      </c>
      <c r="AC4" s="107">
        <f>IF(AND(V4=0,W4=0,X4=0,Y4=0),"",IF(AND(V4=0,W4=0,X4=0),Z4-Y4,IF(AND(V4=0,W4=0),(Z4-AVERAGE(X4:Y4)),IF(V4=0,(Z4-AVERAGE(W4:Y4)),(Z4-AVERAGE(V4:Y4))))))</f>
        <v>5</v>
      </c>
      <c r="AD4" s="105">
        <f t="shared" ref="AD4:AD5" si="11">IF(AND(V4=0,W4=0,X4=0,Y4=0),"",IF(AND(V4=0,W4=0,X4=0),AC4/Y4,IF(AND(V4=0,W4=0),(AC4/AVERAGE(X4:Y4)),IF(V4=0,(AC4/AVERAGE(W4:Y4)),(AC4/AVERAGE(V4:Y4))))))</f>
        <v>1.6666666666666667</v>
      </c>
      <c r="AE4" s="217">
        <f>INDEX(AE!$A$1:$K$500,MATCH($B4,AE!$A:$A,0),2)</f>
        <v>0</v>
      </c>
      <c r="AF4" s="218">
        <f>INDEX(AE!$A$1:$K$500,MATCH($B4,AE!$A:$A,0),3)</f>
        <v>0</v>
      </c>
      <c r="AG4" s="218">
        <f>INDEX(AE!$A$1:$K$500,MATCH($B4,AE!$A:$A,0),4)</f>
        <v>3</v>
      </c>
      <c r="AH4" s="218">
        <f>INDEX(AE!$A$1:$K$500,MATCH($B4,AE!$A:$A,0),5)</f>
        <v>6</v>
      </c>
      <c r="AI4" s="219">
        <f>INDEX(AE!$A$1:$K$500,MATCH($B4,AE!$A:$A,0),6)</f>
        <v>11</v>
      </c>
      <c r="AJ4" s="112">
        <f t="shared" ref="AJ4:AJ5" si="12">IF(AND(AE4=0,AF4=0,AG4=0,AH4=0),AI4,IF(AND(AE4=0,AF4=0,AG4=0),AVERAGE(AH4:AI4),IF(AND(AF4=0,AE4=0),AVERAGE(AG4:AI4),IF(AE4=0,AVERAGE(AF4:AI4),AVERAGE(AE4:AI4)))))</f>
        <v>6.666666666666667</v>
      </c>
      <c r="AK4" s="107">
        <f t="shared" ref="AK4:AK5" si="13">IF(AND(AE4=0,AF4=0,AG4=0,AH4=0),"",IF(AND(AE4=0,AF4=0,AG4=0),AI4-AH4,IF(AND(AE4=0,AF4=0),(AI4-AVERAGE(AG4:AH4)),IF(AE4=0,(AI4-AVERAGE(AF4:AH4)),(AI4-AVERAGE(AE4:AH4))))))</f>
        <v>6.5</v>
      </c>
      <c r="AL4" s="105">
        <f t="shared" ref="AL4:AL5" si="14">IF(AND(AE4=0,AF4=0,AG4=0,AH4=0),"",IF(AND(AE4=0,AF4=0,AG4=0),AK4/AH4,IF(AND(AE4=0,AF4=0),(AK4/AVERAGE(AG4:AH4)),IF(AE4=0,(AK4/AVERAGE(AF4:AH4)),(AK4/AVERAGE(AE4:AH4))))))</f>
        <v>1.4444444444444444</v>
      </c>
      <c r="AM4" s="113">
        <f t="shared" si="2"/>
        <v>0.70000000000000007</v>
      </c>
      <c r="AN4" s="114">
        <f t="shared" si="3"/>
        <v>0.72727272727272729</v>
      </c>
      <c r="AO4" s="216"/>
      <c r="AP4" s="216"/>
    </row>
    <row r="5" spans="1:42" s="69" customFormat="1">
      <c r="A5" s="71" t="s">
        <v>247</v>
      </c>
      <c r="B5" s="136" t="s">
        <v>248</v>
      </c>
      <c r="C5" s="66"/>
      <c r="D5" s="186">
        <f>D3+D4</f>
        <v>15</v>
      </c>
      <c r="E5" s="187">
        <f t="shared" ref="E5:H5" si="15">E3+E4</f>
        <v>16</v>
      </c>
      <c r="F5" s="187">
        <f t="shared" si="15"/>
        <v>17</v>
      </c>
      <c r="G5" s="187">
        <f t="shared" si="15"/>
        <v>18</v>
      </c>
      <c r="H5" s="220">
        <f t="shared" si="15"/>
        <v>24</v>
      </c>
      <c r="I5" s="60">
        <f t="shared" si="4"/>
        <v>4</v>
      </c>
      <c r="J5" s="79">
        <f t="shared" si="5"/>
        <v>18</v>
      </c>
      <c r="K5" s="79">
        <f t="shared" si="6"/>
        <v>7.5</v>
      </c>
      <c r="L5" s="39">
        <f t="shared" si="7"/>
        <v>0.45454545454545453</v>
      </c>
      <c r="M5" s="81">
        <f>M3+M4</f>
        <v>1</v>
      </c>
      <c r="N5" s="81">
        <f t="shared" ref="N5:Q5" si="16">N3+N4</f>
        <v>1</v>
      </c>
      <c r="O5" s="81">
        <f t="shared" si="16"/>
        <v>5</v>
      </c>
      <c r="P5" s="81">
        <f t="shared" si="16"/>
        <v>1</v>
      </c>
      <c r="Q5" s="81">
        <f t="shared" si="16"/>
        <v>2</v>
      </c>
      <c r="R5" s="138">
        <f t="shared" si="0"/>
        <v>5</v>
      </c>
      <c r="S5" s="79">
        <f t="shared" si="8"/>
        <v>2</v>
      </c>
      <c r="T5" s="79">
        <f t="shared" si="9"/>
        <v>0</v>
      </c>
      <c r="U5" s="39">
        <f t="shared" si="10"/>
        <v>0</v>
      </c>
      <c r="V5" s="81">
        <f>V3+V4</f>
        <v>4</v>
      </c>
      <c r="W5" s="81">
        <f t="shared" ref="W5:Z5" si="17">W3+W4</f>
        <v>7</v>
      </c>
      <c r="X5" s="81">
        <f t="shared" si="17"/>
        <v>7</v>
      </c>
      <c r="Y5" s="81">
        <f t="shared" si="17"/>
        <v>3</v>
      </c>
      <c r="Z5" s="81">
        <f t="shared" si="17"/>
        <v>8</v>
      </c>
      <c r="AA5" s="138">
        <f t="shared" si="1"/>
        <v>5</v>
      </c>
      <c r="AB5" s="79">
        <f t="shared" ref="AB5" si="18">IF(AND(V5=0,W5=0,X5=0,Y5=0),Z5,IF(AND(V5=0,W5=0,X5=0),AVERAGE(Y5:Z5),IF(AND(W5=0,V5=0),AVERAGE(X5:Z5),IF(V5=0,AVERAGE(W5:Z5),AVERAGE(V5:Z5)))))</f>
        <v>5.8</v>
      </c>
      <c r="AC5" s="79">
        <f t="shared" ref="AC5" si="19">IF(AND(V5=0,W5=0,X5=0,Y5=0),"",IF(AND(V5=0,W5=0,X5=0),Z5-Y5,IF(AND(V5=0,W5=0),(Z5-AVERAGE(X5:Y5)),IF(V5=0,(Z5-AVERAGE(W5:Y5)),(Z5-AVERAGE(V5:Y5))))))</f>
        <v>2.75</v>
      </c>
      <c r="AD5" s="39">
        <f t="shared" si="11"/>
        <v>0.52380952380952384</v>
      </c>
      <c r="AE5" s="81">
        <f>AE3+AE4</f>
        <v>6</v>
      </c>
      <c r="AF5" s="81">
        <f t="shared" ref="AF5:AI5" si="20">AF3+AF4</f>
        <v>7</v>
      </c>
      <c r="AG5" s="81">
        <f t="shared" si="20"/>
        <v>8</v>
      </c>
      <c r="AH5" s="81">
        <f t="shared" si="20"/>
        <v>6</v>
      </c>
      <c r="AI5" s="81">
        <f t="shared" si="20"/>
        <v>11</v>
      </c>
      <c r="AJ5" s="83">
        <f t="shared" si="12"/>
        <v>7.6</v>
      </c>
      <c r="AK5" s="79">
        <f t="shared" si="13"/>
        <v>4.25</v>
      </c>
      <c r="AL5" s="39">
        <f t="shared" si="14"/>
        <v>0.62962962962962965</v>
      </c>
      <c r="AM5" s="84">
        <f t="shared" si="2"/>
        <v>0.76315789473684215</v>
      </c>
      <c r="AN5" s="85">
        <f t="shared" si="3"/>
        <v>0.72727272727272729</v>
      </c>
      <c r="AO5" s="221"/>
      <c r="AP5" s="221"/>
    </row>
    <row r="6" spans="1:42" s="6" customFormat="1">
      <c r="A6" s="1"/>
      <c r="B6" s="2"/>
      <c r="C6" s="2"/>
      <c r="D6" s="481" t="s">
        <v>0</v>
      </c>
      <c r="E6" s="482"/>
      <c r="F6" s="482"/>
      <c r="G6" s="482"/>
      <c r="H6" s="482"/>
      <c r="I6" s="87"/>
      <c r="J6" s="222"/>
      <c r="K6" s="222"/>
      <c r="L6" s="89"/>
      <c r="M6" s="483" t="s">
        <v>1</v>
      </c>
      <c r="N6" s="484"/>
      <c r="O6" s="484"/>
      <c r="P6" s="484"/>
      <c r="Q6" s="484"/>
      <c r="R6" s="90"/>
      <c r="S6" s="91"/>
      <c r="T6" s="91"/>
      <c r="U6" s="92"/>
      <c r="V6" s="481" t="s">
        <v>2</v>
      </c>
      <c r="W6" s="482"/>
      <c r="X6" s="482"/>
      <c r="Y6" s="482"/>
      <c r="Z6" s="482"/>
      <c r="AA6" s="93"/>
      <c r="AB6" s="94"/>
      <c r="AC6" s="94"/>
      <c r="AD6" s="95"/>
      <c r="AE6" s="492" t="s">
        <v>3</v>
      </c>
      <c r="AF6" s="493"/>
      <c r="AG6" s="493"/>
      <c r="AH6" s="493"/>
      <c r="AI6" s="493"/>
      <c r="AJ6" s="96"/>
      <c r="AK6" s="94"/>
      <c r="AL6" s="95"/>
      <c r="AM6" s="3" t="s">
        <v>4</v>
      </c>
      <c r="AN6" s="4">
        <v>2024</v>
      </c>
      <c r="AO6" s="216"/>
      <c r="AP6" s="216"/>
    </row>
    <row r="7" spans="1:42" s="6" customFormat="1">
      <c r="A7" s="7" t="s">
        <v>778</v>
      </c>
      <c r="B7" s="8" t="s">
        <v>8</v>
      </c>
      <c r="C7" s="8"/>
      <c r="D7" s="9" t="s">
        <v>9</v>
      </c>
      <c r="E7" s="10" t="s">
        <v>10</v>
      </c>
      <c r="F7" s="10" t="s">
        <v>11</v>
      </c>
      <c r="G7" s="10" t="s">
        <v>12</v>
      </c>
      <c r="H7" s="10" t="s">
        <v>713</v>
      </c>
      <c r="I7" s="11" t="s">
        <v>240</v>
      </c>
      <c r="J7" s="14" t="s">
        <v>4</v>
      </c>
      <c r="K7" s="14" t="s">
        <v>14</v>
      </c>
      <c r="L7" s="13" t="s">
        <v>15</v>
      </c>
      <c r="M7" s="10" t="s">
        <v>9</v>
      </c>
      <c r="N7" s="10" t="s">
        <v>10</v>
      </c>
      <c r="O7" s="10" t="s">
        <v>11</v>
      </c>
      <c r="P7" s="10" t="s">
        <v>12</v>
      </c>
      <c r="Q7" s="10" t="s">
        <v>713</v>
      </c>
      <c r="R7" s="11" t="s">
        <v>16</v>
      </c>
      <c r="S7" s="14" t="s">
        <v>4</v>
      </c>
      <c r="T7" s="14" t="s">
        <v>14</v>
      </c>
      <c r="U7" s="15" t="s">
        <v>15</v>
      </c>
      <c r="V7" s="9" t="s">
        <v>9</v>
      </c>
      <c r="W7" s="10" t="s">
        <v>10</v>
      </c>
      <c r="X7" s="10" t="s">
        <v>11</v>
      </c>
      <c r="Y7" s="10" t="s">
        <v>12</v>
      </c>
      <c r="Z7" s="10" t="s">
        <v>713</v>
      </c>
      <c r="AA7" s="11" t="s">
        <v>17</v>
      </c>
      <c r="AB7" s="14" t="s">
        <v>4</v>
      </c>
      <c r="AC7" s="14" t="s">
        <v>14</v>
      </c>
      <c r="AD7" s="13" t="s">
        <v>15</v>
      </c>
      <c r="AE7" s="212" t="s">
        <v>9</v>
      </c>
      <c r="AF7" s="12" t="s">
        <v>10</v>
      </c>
      <c r="AG7" s="12" t="s">
        <v>11</v>
      </c>
      <c r="AH7" s="12" t="s">
        <v>12</v>
      </c>
      <c r="AI7" s="12" t="s">
        <v>713</v>
      </c>
      <c r="AJ7" s="16" t="s">
        <v>4</v>
      </c>
      <c r="AK7" s="14" t="s">
        <v>14</v>
      </c>
      <c r="AL7" s="13" t="s">
        <v>15</v>
      </c>
      <c r="AM7" s="17" t="s">
        <v>18</v>
      </c>
      <c r="AN7" s="18" t="s">
        <v>18</v>
      </c>
      <c r="AO7" s="216"/>
      <c r="AP7" s="216"/>
    </row>
    <row r="8" spans="1:42" s="19" customFormat="1">
      <c r="A8" s="19" t="s">
        <v>249</v>
      </c>
      <c r="B8" s="19" t="s">
        <v>250</v>
      </c>
      <c r="C8" s="391"/>
      <c r="D8" s="30">
        <f>INDEX(PR!$A$1:$F$502,MATCH($B8,PR!$A:$A,0),2)</f>
        <v>25</v>
      </c>
      <c r="E8" s="31">
        <f>INDEX(PR!$A$1:$F$502,MATCH($B8,PR!$A:$A,0),3)</f>
        <v>16</v>
      </c>
      <c r="F8" s="31">
        <f>INDEX(PR!$A$1:$F$502,MATCH($B8,PR!$A:$A,0),4)</f>
        <v>14</v>
      </c>
      <c r="G8" s="31">
        <f>INDEX(PR!$A$1:$F$502,MATCH($B8,PR!$A:$A,0),5)</f>
        <v>18</v>
      </c>
      <c r="H8" s="32">
        <f>INDEX(PR!$A$1:$F$502,MATCH($B8,PR!$A:$A,0),6)</f>
        <v>22</v>
      </c>
      <c r="I8" s="98">
        <f>COUNTIF(D8:H8,"&lt;20")</f>
        <v>3</v>
      </c>
      <c r="J8" s="28">
        <f>IF(AND(D8=0,E8=0,F8=0,G8=0),H8,IF(AND(D8=0,E8=0,F8=0),AVERAGE(G8:H8),IF(AND(E8=0,D8=0),AVERAGE(F8:H8),IF(D8=0,AVERAGE(E8:H8),AVERAGE(D8:H8)))))</f>
        <v>19</v>
      </c>
      <c r="K8" s="28">
        <f>IF(AND(D8=0,E8=0,F8=0,G8=0),"",IF(AND(D8=0,E8=0,F8=0),H8-G8,IF(AND(D8=0,E8=0),(H8-AVERAGE(F8:G8)),IF(D8=0,(H8-AVERAGE(E8:G8)),(H8-AVERAGE(D8:G8))))))</f>
        <v>3.75</v>
      </c>
      <c r="L8" s="39">
        <f>IF(AND(D8=0,E8=0,F8=0,G8=0),"",IF(AND(D8=0,E8=0,F8=0),K8/G8,IF(AND(D8=0,E8=0),(K8/AVERAGE(F8:G8)),IF(D8=0,(K8/AVERAGE(E8:G8)),(K8/AVERAGE(D8:G8))))))</f>
        <v>0.20547945205479451</v>
      </c>
      <c r="M8" s="31">
        <f>INDEX(GR!$A$1:$F$515,MATCH($B8,GR!$A:$A,0),2)</f>
        <v>7</v>
      </c>
      <c r="N8" s="31">
        <f>INDEX(GR!$A$1:$F$515,MATCH($B8,GR!$A:$A,0),3)</f>
        <v>12</v>
      </c>
      <c r="O8" s="31">
        <f>INDEX(GR!$A$1:$F$515,MATCH($B8,GR!$A:$A,0),4)</f>
        <v>6</v>
      </c>
      <c r="P8" s="31">
        <f>INDEX(GR!$A$1:$F$515,MATCH($B8,GR!$A:$A,0),5)</f>
        <v>3</v>
      </c>
      <c r="Q8" s="31">
        <f>INDEX(GR!$A$1:$F$515,MATCH($B8,GR!$A:$A,0),6)</f>
        <v>8</v>
      </c>
      <c r="R8" s="64">
        <f t="shared" ref="R8:R10" si="21">COUNTIF(M8:Q8,"&lt;10")</f>
        <v>4</v>
      </c>
      <c r="S8" s="28">
        <f>IF(AND(M8=0,N8=0,O8=0,P8=0),Q8,IF(AND(M8=0,N8=0,O8=0),AVERAGE(P8:Q8),IF(AND(N8=0,M8=0),AVERAGE(O8:Q8),IF(M8=0,AVERAGE(N8:Q8),AVERAGE(M8:Q8)))))</f>
        <v>7.2</v>
      </c>
      <c r="T8" s="28">
        <f>IF(AND(M8=0,N8=0,O8=0,P8=0),"",IF(AND(M8=0,N8=0,O8=0),Q8-P8,IF(AND(M8=0,N8=0),(Q8-AVERAGE(O8:P8)),IF(M8=0,(Q8-AVERAGE(N8:P8)),(Q8-AVERAGE(M8:P8))))))</f>
        <v>1</v>
      </c>
      <c r="U8" s="39">
        <f>IF(AND(M8=0,N8=0,O8=0,P8=0),"",IF(AND(M8=0,N8=0,O8=0),T8/P8,IF(AND(M8=0,N8=0),(T8/AVERAGE(O8:P8)),IF(M8=0,(T8/AVERAGE(N8:P8)),(T8/AVERAGE(M8:P8))))))</f>
        <v>0.14285714285714285</v>
      </c>
      <c r="V8" s="30">
        <f>INDEX(AE!$A$1:$K$500,MATCH($B8,AE!$A:$A,0),7)</f>
        <v>5</v>
      </c>
      <c r="W8" s="31">
        <f>INDEX(AE!$A$1:$K$500,MATCH($B8,AE!$A:$A,0),8)</f>
        <v>5</v>
      </c>
      <c r="X8" s="31">
        <f>INDEX(AE!$A$1:$K$500,MATCH($B8,AE!$A:$A,0),9)</f>
        <v>5</v>
      </c>
      <c r="Y8" s="31">
        <f>INDEX(AE!$A$1:$K$500,MATCH($B8,AE!$A:$A,0),10)</f>
        <v>6</v>
      </c>
      <c r="Z8" s="32">
        <f>INDEX(AE!$A$1:$K$500,MATCH($B8,AE!$A:$A,0),11)</f>
        <v>9</v>
      </c>
      <c r="AA8" s="64">
        <f t="shared" ref="AA8:AA10" si="22">COUNTIF(V8:Z8,"&lt;10")</f>
        <v>5</v>
      </c>
      <c r="AB8" s="28">
        <f>IF(AND(V8=0,W8=0,X8=0,Y8=0),Z8,IF(AND(V8=0,W8=0,X8=0),AVERAGE(Y8:Z8),IF(AND(W8=0,V8=0),AVERAGE(X8:Z8),IF(V8=0,AVERAGE(W8:Z8),AVERAGE(V8:Z8)))))</f>
        <v>6</v>
      </c>
      <c r="AC8" s="28">
        <f>IF(AND(V8=0,W8=0,X8=0,Y8=0),"",IF(AND(V8=0,W8=0,X8=0),Z8-Y8,IF(AND(V8=0,W8=0),(Z8-AVERAGE(X8:Y8)),IF(V8=0,(Z8-AVERAGE(W8:Y8)),(Z8-AVERAGE(V8:Y8))))))</f>
        <v>3.75</v>
      </c>
      <c r="AD8" s="39">
        <f>IF(AND(V8=0,W8=0,X8=0,Y8=0),"",IF(AND(V8=0,W8=0,X8=0),AC8/Y8,IF(AND(V8=0,W8=0),(AC8/AVERAGE(X8:Y8)),IF(V8=0,(AC8/AVERAGE(W8:Y8)),(AC8/AVERAGE(V8:Y8))))))</f>
        <v>0.7142857142857143</v>
      </c>
      <c r="AE8" s="213">
        <f>INDEX(AE!$A$1:$K$500,MATCH($B8,AE!$A:$A,0),2)</f>
        <v>6</v>
      </c>
      <c r="AF8" s="214">
        <f>INDEX(AE!$A$1:$K$500,MATCH($B8,AE!$A:$A,0),3)</f>
        <v>7</v>
      </c>
      <c r="AG8" s="214">
        <f>INDEX(AE!$A$1:$K$500,MATCH($B8,AE!$A:$A,0),4)</f>
        <v>12</v>
      </c>
      <c r="AH8" s="214">
        <f>INDEX(AE!$A$1:$K$500,MATCH($B8,AE!$A:$A,0),5)</f>
        <v>9</v>
      </c>
      <c r="AI8" s="215">
        <f>INDEX(AE!$A$1:$K$500,MATCH($B8,AE!$A:$A,0),6)</f>
        <v>14</v>
      </c>
      <c r="AJ8" s="34">
        <f>IF(AND(AE8=0,AF8=0,AG8=0,AH8=0),AI8,IF(AND(AE8=0,AF8=0,AG8=0),AVERAGE(AH8:AI8),IF(AND(AF8=0,AE8=0),AVERAGE(AG8:AI8),IF(AE8=0,AVERAGE(AF8:AI8),AVERAGE(AE8:AI8)))))</f>
        <v>9.6</v>
      </c>
      <c r="AK8" s="28">
        <f>IF(AND(AE8=0,AF8=0,AG8=0,AH8=0),"",IF(AND(AE8=0,AF8=0,AG8=0),AI8-AH8,IF(AND(AE8=0,AF8=0),(AI8-AVERAGE(AG8:AH8)),IF(AE8=0,(AI8-AVERAGE(AF8:AH8)),(AI8-AVERAGE(AE8:AH8))))))</f>
        <v>5.5</v>
      </c>
      <c r="AL8" s="39">
        <f>IF(AND(AE8=0,AF8=0,AG8=0,AH8=0),"",IF(AND(AE8=0,AF8=0,AG8=0),AK8/AH8,IF(AND(AE8=0,AF8=0),(AK8/AVERAGE(AG8:AH8)),IF(AE8=0,(AK8/AVERAGE(AF8:AH8)),(AK8/AVERAGE(AE8:AH8))))))</f>
        <v>0.6470588235294118</v>
      </c>
      <c r="AM8" s="35">
        <f t="shared" ref="AM8:AM10" si="23">IF(AJ8=0,"",AB8/AJ8)</f>
        <v>0.625</v>
      </c>
      <c r="AN8" s="41">
        <f t="shared" ref="AN8:AN10" si="24">IF(AI8=0,"",Z8/AI8)</f>
        <v>0.6428571428571429</v>
      </c>
      <c r="AO8" s="223" t="s">
        <v>251</v>
      </c>
      <c r="AP8" s="160">
        <v>2.69</v>
      </c>
    </row>
    <row r="9" spans="1:42">
      <c r="A9" s="19" t="s">
        <v>258</v>
      </c>
      <c r="B9" s="19" t="s">
        <v>259</v>
      </c>
      <c r="D9" s="30">
        <f>INDEX(PR!$A$1:$F$502,MATCH($B9,PR!$A:$A,0),2)</f>
        <v>22</v>
      </c>
      <c r="E9" s="31">
        <f>INDEX(PR!$A$1:$F$502,MATCH($B9,PR!$A:$A,0),3)</f>
        <v>22</v>
      </c>
      <c r="F9" s="31">
        <f>INDEX(PR!$A$1:$F$502,MATCH($B9,PR!$A:$A,0),4)</f>
        <v>17</v>
      </c>
      <c r="G9" s="31">
        <f>INDEX(PR!$A$1:$F$502,MATCH($B9,PR!$A:$A,0),5)</f>
        <v>6</v>
      </c>
      <c r="H9" s="32">
        <f>INDEX(PR!$A$1:$F$502,MATCH($B9,PR!$A:$A,0),6)</f>
        <v>15</v>
      </c>
      <c r="I9" s="98">
        <f>COUNTIF(D9:H9,"&lt;20")</f>
        <v>3</v>
      </c>
      <c r="J9" s="28">
        <f>IF(AND(D9=0,E9=0,F9=0,G9=0),H9,IF(AND(D9=0,E9=0,F9=0),AVERAGE(G9:H9),IF(AND(E9=0,D9=0),AVERAGE(F9:H9),IF(D9=0,AVERAGE(E9:H9),AVERAGE(D9:H9)))))</f>
        <v>16.399999999999999</v>
      </c>
      <c r="K9" s="28">
        <f>IF(AND(D9=0,E9=0,F9=0,G9=0),"",IF(AND(D9=0,E9=0,F9=0),H9-G9,IF(AND(D9=0,E9=0),(H9-AVERAGE(F9:G9)),IF(D9=0,(H9-AVERAGE(E9:G9)),(H9-AVERAGE(D9:G9))))))</f>
        <v>-1.75</v>
      </c>
      <c r="L9" s="410">
        <f>IF(AND(D9=0,E9=0,F9=0,G9=0),"",IF(AND(D9=0,E9=0,F9=0),K9/G9,IF(AND(D9=0,E9=0),(K9/AVERAGE(F9:G9)),IF(D9=0,(K9/AVERAGE(E9:G9)),(K9/AVERAGE(D9:G9))))))</f>
        <v>-0.1044776119402985</v>
      </c>
      <c r="M9" s="31">
        <f>INDEX(GR!$A$1:$F$515,MATCH($B9,GR!$A:$A,0),2)</f>
        <v>16</v>
      </c>
      <c r="N9" s="31">
        <f>INDEX(GR!$A$1:$F$515,MATCH($B9,GR!$A:$A,0),3)</f>
        <v>11</v>
      </c>
      <c r="O9" s="31">
        <f>INDEX(GR!$A$1:$F$515,MATCH($B9,GR!$A:$A,0),4)</f>
        <v>10</v>
      </c>
      <c r="P9" s="31">
        <f>INDEX(GR!$A$1:$F$515,MATCH($B9,GR!$A:$A,0),5)</f>
        <v>10</v>
      </c>
      <c r="Q9" s="31">
        <f>INDEX(GR!$A$1:$F$515,MATCH($B9,GR!$A:$A,0),6)</f>
        <v>1</v>
      </c>
      <c r="R9" s="27">
        <f t="shared" ref="R9" si="25">COUNTIF(M9:Q9,"&lt;10")</f>
        <v>1</v>
      </c>
      <c r="S9" s="28">
        <f>IF(AND(M9=0,N9=0,O9=0,P9=0),Q9,IF(AND(M9=0,N9=0,O9=0),AVERAGE(P9:Q9),IF(AND(N9=0,M9=0),AVERAGE(O9:Q9),IF(M9=0,AVERAGE(N9:Q9),AVERAGE(M9:Q9)))))</f>
        <v>9.6</v>
      </c>
      <c r="T9" s="28">
        <f>IF(AND(M9=0,N9=0,O9=0,P9=0),"",IF(AND(M9=0,N9=0,O9=0),Q9-P9,IF(AND(M9=0,N9=0),(Q9-AVERAGE(O9:P9)),IF(M9=0,(Q9-AVERAGE(N9:P9)),(Q9-AVERAGE(M9:P9))))))</f>
        <v>-10.75</v>
      </c>
      <c r="U9" s="427">
        <f>IF(AND(M9=0,N9=0,O9=0,P9=0),"",IF(AND(M9=0,N9=0,O9=0),T9/P9,IF(AND(M9=0,N9=0),(T9/AVERAGE(O9:P9)),IF(M9=0,(T9/AVERAGE(N9:P9)),(T9/AVERAGE(M9:P9))))))</f>
        <v>-0.91489361702127658</v>
      </c>
      <c r="V9" s="30">
        <f>INDEX(AE!$A$1:$K$500,MATCH($B9,AE!$A:$A,0),7)</f>
        <v>8</v>
      </c>
      <c r="W9" s="31">
        <f>INDEX(AE!$A$1:$K$500,MATCH($B9,AE!$A:$A,0),8)</f>
        <v>4</v>
      </c>
      <c r="X9" s="31">
        <f>INDEX(AE!$A$1:$K$500,MATCH($B9,AE!$A:$A,0),9)</f>
        <v>7</v>
      </c>
      <c r="Y9" s="31">
        <f>INDEX(AE!$A$1:$K$500,MATCH($B9,AE!$A:$A,0),10)</f>
        <v>1</v>
      </c>
      <c r="Z9" s="32">
        <f>INDEX(AE!$A$1:$K$500,MATCH($B9,AE!$A:$A,0),11)</f>
        <v>9</v>
      </c>
      <c r="AA9" s="64">
        <f t="shared" ref="AA9" si="26">COUNTIF(V9:Z9,"&lt;10")</f>
        <v>5</v>
      </c>
      <c r="AB9" s="28">
        <f t="shared" ref="AB9" si="27">IF(AND(V9=0,W9=0,X9=0,Y9=0),Z9,IF(AND(V9=0,W9=0,X9=0),AVERAGE(Y9:Z9),IF(AND(W9=0,V9=0),AVERAGE(X9:Z9),IF(V9=0,AVERAGE(W9:Z9),AVERAGE(V9:Z9)))))</f>
        <v>5.8</v>
      </c>
      <c r="AC9" s="28">
        <f t="shared" ref="AC9" si="28">IF(AND(V9=0,W9=0,X9=0,Y9=0),"",IF(AND(V9=0,W9=0,X9=0),Z9-Y9,IF(AND(V9=0,W9=0),(Z9-AVERAGE(X9:Y9)),IF(V9=0,(Z9-AVERAGE(W9:Y9)),(Z9-AVERAGE(V9:Y9))))))</f>
        <v>4</v>
      </c>
      <c r="AD9" s="39">
        <f>IF(AND(V9=0,W9=0,X9=0,Y9=0),"",IF(AND(V9=0,W9=0,X9=0),AC9/Y9,IF(AND(V9=0,W9=0),(AC9/AVERAGE(X9:Y9)),IF(V9=0,(AC9/AVERAGE(W9:Y9)),(AC9/AVERAGE(V9:Y9))))))</f>
        <v>0.8</v>
      </c>
      <c r="AE9" s="213">
        <f>INDEX(AE!$A$1:$K$500,MATCH($B9,AE!$A:$A,0),2)</f>
        <v>10</v>
      </c>
      <c r="AF9" s="214">
        <f>INDEX(AE!$A$1:$K$500,MATCH($B9,AE!$A:$A,0),3)</f>
        <v>5</v>
      </c>
      <c r="AG9" s="214">
        <f>INDEX(AE!$A$1:$K$500,MATCH($B9,AE!$A:$A,0),4)</f>
        <v>8</v>
      </c>
      <c r="AH9" s="214">
        <f>INDEX(AE!$A$1:$K$500,MATCH($B9,AE!$A:$A,0),5)</f>
        <v>3</v>
      </c>
      <c r="AI9" s="215">
        <f>INDEX(AE!$A$1:$K$500,MATCH($B9,AE!$A:$A,0),6)</f>
        <v>11</v>
      </c>
      <c r="AJ9" s="34">
        <f t="shared" ref="AJ9" si="29">IF(AND(AE9=0,AF9=0,AG9=0,AH9=0),AI9,IF(AND(AE9=0,AF9=0,AG9=0),AVERAGE(AH9:AI9),IF(AND(AF9=0,AE9=0),AVERAGE(AG9:AI9),IF(AE9=0,AVERAGE(AF9:AI9),AVERAGE(AE9:AI9)))))</f>
        <v>7.4</v>
      </c>
      <c r="AK9" s="28">
        <f t="shared" ref="AK9" si="30">IF(AND(AE9=0,AF9=0,AG9=0,AH9=0),"",IF(AND(AE9=0,AF9=0,AG9=0),AI9-AH9,IF(AND(AE9=0,AF9=0),(AI9-AVERAGE(AG9:AH9)),IF(AE9=0,(AI9-AVERAGE(AF9:AH9)),(AI9-AVERAGE(AE9:AH9))))))</f>
        <v>4.5</v>
      </c>
      <c r="AL9" s="39">
        <f t="shared" ref="AL9" si="31">IF(AND(AE9=0,AF9=0,AG9=0,AH9=0),"",IF(AND(AE9=0,AF9=0,AG9=0),AK9/AH9,IF(AND(AE9=0,AF9=0),(AK9/AVERAGE(AG9:AH9)),IF(AE9=0,(AK9/AVERAGE(AF9:AH9)),(AK9/AVERAGE(AE9:AH9))))))</f>
        <v>0.69230769230769229</v>
      </c>
      <c r="AM9" s="35">
        <f t="shared" ref="AM9" si="32">IF(AJ9=0,"",AB9/AJ9)</f>
        <v>0.78378378378378377</v>
      </c>
      <c r="AN9" s="41">
        <f t="shared" ref="AN9" si="33">IF(AI9=0,"",Z9/AI9)</f>
        <v>0.81818181818181823</v>
      </c>
      <c r="AO9" s="223">
        <v>0.85</v>
      </c>
      <c r="AP9" s="160">
        <v>2.27</v>
      </c>
    </row>
    <row r="10" spans="1:42" s="228" customFormat="1">
      <c r="A10" s="157" t="s">
        <v>252</v>
      </c>
      <c r="B10" s="157" t="s">
        <v>253</v>
      </c>
      <c r="C10" s="116" t="s">
        <v>24</v>
      </c>
      <c r="D10" s="54">
        <f>INDEX(PR!$A$1:$F$502,MATCH($B10,PR!$A:$A,0),2)</f>
        <v>3</v>
      </c>
      <c r="E10" s="55">
        <f>INDEX(PR!$A$1:$F$502,MATCH($B10,PR!$A:$A,0),3)</f>
        <v>0</v>
      </c>
      <c r="F10" s="55">
        <f>INDEX(PR!$A$1:$F$502,MATCH($B10,PR!$A:$A,0),4)</f>
        <v>0</v>
      </c>
      <c r="G10" s="55">
        <f>INDEX(PR!$A$1:$F$502,MATCH($B10,PR!$A:$A,0),5)</f>
        <v>0</v>
      </c>
      <c r="H10" s="56">
        <f>INDEX(PR!$A$1:$F$502,MATCH($B10,PR!$A:$A,0),6)</f>
        <v>0</v>
      </c>
      <c r="I10" s="48">
        <f t="shared" ref="I10" si="34">COUNTIF(D10:H10,"&lt;20")</f>
        <v>5</v>
      </c>
      <c r="J10" s="52">
        <f t="shared" ref="J10" si="35">IF(AND(D10=0,E10=0,F10=0,G10=0),H10,IF(AND(D10=0,E10=0,F10=0),AVERAGE(G10:H10),IF(AND(E10=0,D10=0),AVERAGE(F10:H10),IF(D10=0,AVERAGE(E10:H10),AVERAGE(D10:H10)))))</f>
        <v>0.6</v>
      </c>
      <c r="K10" s="52">
        <f t="shared" ref="K10" si="36">IF(AND(D10=0,E10=0,F10=0,G10=0),"",IF(AND(D10=0,E10=0,F10=0),H10-G10,IF(AND(D10=0,E10=0),(H10-AVERAGE(F10:G10)),IF(D10=0,(H10-AVERAGE(E10:G10)),(H10-AVERAGE(D10:G10))))))</f>
        <v>-0.75</v>
      </c>
      <c r="L10" s="50">
        <f t="shared" ref="L10" si="37">IF(AND(D10=0,E10=0,F10=0,G10=0),"",IF(AND(D10=0,E10=0,F10=0),K10/G10,IF(AND(D10=0,E10=0),(K10/AVERAGE(F10:G10)),IF(D10=0,(K10/AVERAGE(E10:G10)),(K10/AVERAGE(D10:G10))))))</f>
        <v>-1</v>
      </c>
      <c r="M10" s="55">
        <f>INDEX(GR!$A$1:$F$515,MATCH($B10,GR!$A:$A,0),2)</f>
        <v>0</v>
      </c>
      <c r="N10" s="55">
        <f>INDEX(GR!$A$1:$F$515,MATCH($B10,GR!$A:$A,0),3)</f>
        <v>2</v>
      </c>
      <c r="O10" s="55">
        <f>INDEX(GR!$A$1:$F$515,MATCH($B10,GR!$A:$A,0),4)</f>
        <v>1</v>
      </c>
      <c r="P10" s="55">
        <f>INDEX(GR!$A$1:$F$515,MATCH($B10,GR!$A:$A,0),5)</f>
        <v>0</v>
      </c>
      <c r="Q10" s="55">
        <f>INDEX(GR!$A$1:$F$515,MATCH($B10,GR!$A:$A,0),6)</f>
        <v>0</v>
      </c>
      <c r="R10" s="51">
        <f t="shared" si="21"/>
        <v>5</v>
      </c>
      <c r="S10" s="52">
        <f t="shared" ref="S10" si="38">IF(AND(M10=0,N10=0,O10=0,P10=0),Q10,IF(AND(M10=0,N10=0,O10=0),AVERAGE(P10:Q10),IF(AND(N10=0,M10=0),AVERAGE(O10:Q10),IF(M10=0,AVERAGE(N10:Q10),AVERAGE(M10:Q10)))))</f>
        <v>0.75</v>
      </c>
      <c r="T10" s="52">
        <f t="shared" ref="T10" si="39">IF(AND(M10=0,N10=0,O10=0,P10=0),"",IF(AND(M10=0,N10=0,O10=0),Q10-P10,IF(AND(M10=0,N10=0),(Q10-AVERAGE(O10:P10)),IF(M10=0,(Q10-AVERAGE(N10:P10)),(Q10-AVERAGE(M10:P10))))))</f>
        <v>-1</v>
      </c>
      <c r="U10" s="50">
        <f t="shared" ref="U10" si="40">IF(AND(M10=0,N10=0,O10=0,P10=0),"",IF(AND(M10=0,N10=0,O10=0),T10/P10,IF(AND(M10=0,N10=0),(T10/AVERAGE(O10:P10)),IF(M10=0,(T10/AVERAGE(N10:P10)),(T10/AVERAGE(M10:P10))))))</f>
        <v>-1</v>
      </c>
      <c r="V10" s="54">
        <f>INDEX(AE!$A$1:$K$500,MATCH($B10,AE!$A:$A,0),7)</f>
        <v>0</v>
      </c>
      <c r="W10" s="55">
        <f>INDEX(AE!$A$1:$K$500,MATCH($B10,AE!$A:$A,0),8)</f>
        <v>0</v>
      </c>
      <c r="X10" s="55">
        <f>INDEX(AE!$A$1:$K$500,MATCH($B10,AE!$A:$A,0),9)</f>
        <v>0</v>
      </c>
      <c r="Y10" s="55">
        <f>INDEX(AE!$A$1:$K$500,MATCH($B10,AE!$A:$A,0),10)</f>
        <v>0</v>
      </c>
      <c r="Z10" s="56">
        <f>INDEX(AE!$A$1:$K$500,MATCH($B10,AE!$A:$A,0),11)</f>
        <v>0</v>
      </c>
      <c r="AA10" s="51">
        <f t="shared" si="22"/>
        <v>5</v>
      </c>
      <c r="AB10" s="52">
        <f t="shared" ref="AB10" si="41">IF(AND(V10=0,W10=0,X10=0,Y10=0),Z10,IF(AND(V10=0,W10=0,X10=0),AVERAGE(Y10:Z10),IF(AND(W10=0,V10=0),AVERAGE(X10:Z10),IF(V10=0,AVERAGE(W10:Z10),AVERAGE(V10:Z10)))))</f>
        <v>0</v>
      </c>
      <c r="AC10" s="52" t="str">
        <f t="shared" ref="AC10" si="42">IF(AND(V10=0,W10=0,X10=0,Y10=0),"",IF(AND(V10=0,W10=0,X10=0),Z10-Y10,IF(AND(V10=0,W10=0),(Z10-AVERAGE(X10:Y10)),IF(V10=0,(Z10-AVERAGE(W10:Y10)),(Z10-AVERAGE(V10:Y10))))))</f>
        <v/>
      </c>
      <c r="AD10" s="50" t="str">
        <f t="shared" ref="AD10" si="43">IF(AND(V10=0,W10=0,X10=0,Y10=0),"",IF(AND(V10=0,W10=0,X10=0),AC10/Y10,IF(AND(V10=0,W10=0),(AC10/AVERAGE(X10:Y10)),IF(V10=0,(AC10/AVERAGE(W10:Y10)),(AC10/AVERAGE(V10:Y10))))))</f>
        <v/>
      </c>
      <c r="AE10" s="224">
        <f>INDEX(AE!$A$1:$K$500,MATCH($B10,AE!$A:$A,0),2)</f>
        <v>0</v>
      </c>
      <c r="AF10" s="225">
        <f>INDEX(AE!$A$1:$K$500,MATCH($B10,AE!$A:$A,0),3)</f>
        <v>0</v>
      </c>
      <c r="AG10" s="225">
        <f>INDEX(AE!$A$1:$K$500,MATCH($B10,AE!$A:$A,0),4)</f>
        <v>0</v>
      </c>
      <c r="AH10" s="225">
        <f>INDEX(AE!$A$1:$K$500,MATCH($B10,AE!$A:$A,0),5)</f>
        <v>0</v>
      </c>
      <c r="AI10" s="226">
        <f>INDEX(AE!$A$1:$K$500,MATCH($B10,AE!$A:$A,0),6)</f>
        <v>0</v>
      </c>
      <c r="AJ10" s="57">
        <f t="shared" ref="AJ10" si="44">IF(AND(AE10=0,AF10=0,AG10=0,AH10=0),AI10,IF(AND(AE10=0,AF10=0,AG10=0),AVERAGE(AH10:AI10),IF(AND(AF10=0,AE10=0),AVERAGE(AG10:AI10),IF(AE10=0,AVERAGE(AF10:AI10),AVERAGE(AE10:AI10)))))</f>
        <v>0</v>
      </c>
      <c r="AK10" s="52" t="str">
        <f t="shared" ref="AK10" si="45">IF(AND(AE10=0,AF10=0,AG10=0,AH10=0),"",IF(AND(AE10=0,AF10=0,AG10=0),AI10-AH10,IF(AND(AE10=0,AF10=0),(AI10-AVERAGE(AG10:AH10)),IF(AE10=0,(AI10-AVERAGE(AF10:AH10)),(AI10-AVERAGE(AE10:AH10))))))</f>
        <v/>
      </c>
      <c r="AL10" s="50" t="str">
        <f t="shared" ref="AL10" si="46">IF(AND(AE10=0,AF10=0,AG10=0,AH10=0),"",IF(AND(AE10=0,AF10=0,AG10=0),AK10/AH10,IF(AND(AE10=0,AF10=0),(AK10/AVERAGE(AG10:AH10)),IF(AE10=0,(AK10/AVERAGE(AF10:AH10)),(AK10/AVERAGE(AE10:AH10))))))</f>
        <v/>
      </c>
      <c r="AM10" s="58" t="str">
        <f t="shared" si="23"/>
        <v/>
      </c>
      <c r="AN10" s="59" t="str">
        <f t="shared" si="24"/>
        <v/>
      </c>
      <c r="AO10" s="227"/>
      <c r="AP10" s="227"/>
    </row>
    <row r="11" spans="1:42" s="6" customFormat="1">
      <c r="A11" s="1"/>
      <c r="B11" s="2"/>
      <c r="C11" s="2"/>
      <c r="D11" s="481" t="s">
        <v>0</v>
      </c>
      <c r="E11" s="482"/>
      <c r="F11" s="482"/>
      <c r="G11" s="482"/>
      <c r="H11" s="482"/>
      <c r="I11" s="87"/>
      <c r="J11" s="222"/>
      <c r="K11" s="222"/>
      <c r="L11" s="89"/>
      <c r="M11" s="483" t="s">
        <v>1</v>
      </c>
      <c r="N11" s="484"/>
      <c r="O11" s="484"/>
      <c r="P11" s="484"/>
      <c r="Q11" s="484"/>
      <c r="R11" s="90"/>
      <c r="S11" s="91"/>
      <c r="T11" s="91"/>
      <c r="U11" s="92"/>
      <c r="V11" s="481" t="s">
        <v>2</v>
      </c>
      <c r="W11" s="482"/>
      <c r="X11" s="482"/>
      <c r="Y11" s="482"/>
      <c r="Z11" s="482"/>
      <c r="AA11" s="93"/>
      <c r="AB11" s="94"/>
      <c r="AC11" s="94"/>
      <c r="AD11" s="95"/>
      <c r="AE11" s="492" t="s">
        <v>3</v>
      </c>
      <c r="AF11" s="493"/>
      <c r="AG11" s="493"/>
      <c r="AH11" s="493"/>
      <c r="AI11" s="493"/>
      <c r="AJ11" s="96"/>
      <c r="AK11" s="94"/>
      <c r="AL11" s="95"/>
      <c r="AM11" s="3" t="s">
        <v>4</v>
      </c>
      <c r="AN11" s="4">
        <v>2024</v>
      </c>
      <c r="AO11" s="216"/>
      <c r="AP11" s="216"/>
    </row>
    <row r="12" spans="1:42" s="6" customFormat="1">
      <c r="A12" s="7" t="s">
        <v>255</v>
      </c>
      <c r="B12" s="8" t="s">
        <v>8</v>
      </c>
      <c r="C12" s="8"/>
      <c r="D12" s="9" t="s">
        <v>9</v>
      </c>
      <c r="E12" s="10" t="s">
        <v>10</v>
      </c>
      <c r="F12" s="10" t="s">
        <v>11</v>
      </c>
      <c r="G12" s="10" t="s">
        <v>12</v>
      </c>
      <c r="H12" s="10" t="s">
        <v>713</v>
      </c>
      <c r="I12" s="11" t="s">
        <v>240</v>
      </c>
      <c r="J12" s="14" t="s">
        <v>4</v>
      </c>
      <c r="K12" s="14" t="s">
        <v>14</v>
      </c>
      <c r="L12" s="13" t="s">
        <v>15</v>
      </c>
      <c r="M12" s="10" t="s">
        <v>9</v>
      </c>
      <c r="N12" s="10" t="s">
        <v>10</v>
      </c>
      <c r="O12" s="10" t="s">
        <v>11</v>
      </c>
      <c r="P12" s="10" t="s">
        <v>12</v>
      </c>
      <c r="Q12" s="10" t="s">
        <v>713</v>
      </c>
      <c r="R12" s="11" t="s">
        <v>16</v>
      </c>
      <c r="S12" s="14" t="s">
        <v>4</v>
      </c>
      <c r="T12" s="14" t="s">
        <v>14</v>
      </c>
      <c r="U12" s="15" t="s">
        <v>15</v>
      </c>
      <c r="V12" s="9" t="s">
        <v>9</v>
      </c>
      <c r="W12" s="10" t="s">
        <v>10</v>
      </c>
      <c r="X12" s="10" t="s">
        <v>11</v>
      </c>
      <c r="Y12" s="10" t="s">
        <v>12</v>
      </c>
      <c r="Z12" s="10" t="s">
        <v>713</v>
      </c>
      <c r="AA12" s="11" t="s">
        <v>17</v>
      </c>
      <c r="AB12" s="14" t="s">
        <v>4</v>
      </c>
      <c r="AC12" s="14" t="s">
        <v>14</v>
      </c>
      <c r="AD12" s="13" t="s">
        <v>15</v>
      </c>
      <c r="AE12" s="212" t="s">
        <v>9</v>
      </c>
      <c r="AF12" s="12" t="s">
        <v>10</v>
      </c>
      <c r="AG12" s="12" t="s">
        <v>11</v>
      </c>
      <c r="AH12" s="12" t="s">
        <v>12</v>
      </c>
      <c r="AI12" s="12" t="s">
        <v>713</v>
      </c>
      <c r="AJ12" s="16" t="s">
        <v>4</v>
      </c>
      <c r="AK12" s="14" t="s">
        <v>14</v>
      </c>
      <c r="AL12" s="13" t="s">
        <v>15</v>
      </c>
      <c r="AM12" s="17" t="s">
        <v>18</v>
      </c>
      <c r="AN12" s="18" t="s">
        <v>18</v>
      </c>
      <c r="AO12" s="216"/>
      <c r="AP12" s="216"/>
    </row>
    <row r="13" spans="1:42" s="6" customFormat="1">
      <c r="A13" s="322" t="s">
        <v>757</v>
      </c>
      <c r="B13" s="322" t="s">
        <v>707</v>
      </c>
      <c r="C13" s="280" t="s">
        <v>47</v>
      </c>
      <c r="D13" s="325">
        <f>INDEX(PR!$A$1:$F$502,MATCH($B13,PR!$A:$A,0),2)</f>
        <v>0</v>
      </c>
      <c r="E13" s="326">
        <f>INDEX(PR!$A$1:$F$502,MATCH($B13,PR!$A:$A,0),3)</f>
        <v>0</v>
      </c>
      <c r="F13" s="326">
        <f>INDEX(PR!$A$1:$F$502,MATCH($B13,PR!$A:$A,0),4)</f>
        <v>0</v>
      </c>
      <c r="G13" s="326">
        <f>INDEX(PR!$A$1:$F$502,MATCH($B13,PR!$A:$A,0),5)</f>
        <v>0</v>
      </c>
      <c r="H13" s="327">
        <f>INDEX(PR!$A$1:$F$502,MATCH($B13,PR!$A:$A,0),6)</f>
        <v>10</v>
      </c>
      <c r="I13" s="283">
        <f>COUNTIF(D13:H13,"&lt;20")</f>
        <v>5</v>
      </c>
      <c r="J13" s="324">
        <f>IF(AND(D13=0,E13=0,F13=0,G13=0),H13,IF(AND(D13=0,E13=0,F13=0),AVERAGE(G13:H13),IF(AND(E13=0,D13=0),AVERAGE(F13:H13),IF(D13=0,AVERAGE(E13:H13),AVERAGE(D13:H13)))))</f>
        <v>10</v>
      </c>
      <c r="K13" s="324" t="str">
        <f>IF(AND(D13=0,E13=0,F13=0,G13=0),"",IF(AND(D13=0,E13=0,F13=0),H13-G13,IF(AND(D13=0,E13=0),(H13-AVERAGE(F13:G13)),IF(D13=0,(H13-AVERAGE(E13:G13)),(H13-AVERAGE(D13:G13))))))</f>
        <v/>
      </c>
      <c r="L13" s="285" t="str">
        <f>IF(AND(D13=0,E13=0,F13=0,G13=0),"",IF(AND(D13=0,E13=0,F13=0),K13/G13,IF(AND(D13=0,E13=0),(K13/AVERAGE(F13:G13)),IF(D13=0,(K13/AVERAGE(E13:G13)),(K13/AVERAGE(D13:G13))))))</f>
        <v/>
      </c>
      <c r="M13" s="326">
        <f>INDEX(GR!$A$1:$F$515,MATCH($B13,GR!$A:$A,0),2)</f>
        <v>0</v>
      </c>
      <c r="N13" s="326">
        <f>INDEX(GR!$A$1:$F$515,MATCH($B13,GR!$A:$A,0),3)</f>
        <v>0</v>
      </c>
      <c r="O13" s="326">
        <f>INDEX(GR!$A$1:$F$515,MATCH($B13,GR!$A:$A,0),4)</f>
        <v>0</v>
      </c>
      <c r="P13" s="326">
        <f>INDEX(GR!$A$1:$F$515,MATCH($B13,GR!$A:$A,0),5)</f>
        <v>0</v>
      </c>
      <c r="Q13" s="326">
        <f>INDEX(GR!$A$1:$F$515,MATCH($B13,GR!$A:$A,0),6)</f>
        <v>0</v>
      </c>
      <c r="R13" s="286">
        <f t="shared" ref="R13" si="47">COUNTIF(M13:Q13,"&lt;10")</f>
        <v>5</v>
      </c>
      <c r="S13" s="324">
        <f>IF(AND(M13=0,N13=0,O13=0,P13=0),Q13,IF(AND(M13=0,N13=0,O13=0),AVERAGE(P13:Q13),IF(AND(N13=0,M13=0),AVERAGE(O13:Q13),IF(M13=0,AVERAGE(N13:Q13),AVERAGE(M13:Q13)))))</f>
        <v>0</v>
      </c>
      <c r="T13" s="324" t="str">
        <f>IF(AND(M13=0,N13=0,O13=0,P13=0),"",IF(AND(M13=0,N13=0,O13=0),Q13-P13,IF(AND(M13=0,N13=0),(Q13-AVERAGE(O13:P13)),IF(M13=0,(Q13-AVERAGE(N13:P13)),(Q13-AVERAGE(M13:P13))))))</f>
        <v/>
      </c>
      <c r="U13" s="292" t="str">
        <f>IF(AND(M13=0,N13=0,O13=0,P13=0),"",IF(AND(M13=0,N13=0,O13=0),T13/P13,IF(AND(M13=0,N13=0),(T13/AVERAGE(O13:P13)),IF(M13=0,(T13/AVERAGE(N13:P13)),(T13/AVERAGE(M13:P13))))))</f>
        <v/>
      </c>
      <c r="V13" s="325">
        <f>INDEX(AE!$A$1:$K$500,MATCH($B13,AE!$A:$A,0),7)</f>
        <v>0</v>
      </c>
      <c r="W13" s="326">
        <f>INDEX(AE!$A$1:$K$500,MATCH($B13,AE!$A:$A,0),8)</f>
        <v>0</v>
      </c>
      <c r="X13" s="326">
        <f>INDEX(AE!$A$1:$K$500,MATCH($B13,AE!$A:$A,0),9)</f>
        <v>0</v>
      </c>
      <c r="Y13" s="326">
        <f>INDEX(AE!$A$1:$K$500,MATCH($B13,AE!$A:$A,0),10)</f>
        <v>0</v>
      </c>
      <c r="Z13" s="327">
        <f>INDEX(AE!$A$1:$K$500,MATCH($B13,AE!$A:$A,0),11)</f>
        <v>10</v>
      </c>
      <c r="AA13" s="286">
        <f t="shared" ref="AA13" si="48">COUNTIF(V13:Z13,"&lt;10")</f>
        <v>4</v>
      </c>
      <c r="AB13" s="324">
        <f>IF(AND(V13=0,W13=0,X13=0,Y13=0),Z13,IF(AND(V13=0,W13=0,X13=0),AVERAGE(Y13:Z13),IF(AND(W13=0,V13=0),AVERAGE(X13:Z13),IF(V13=0,AVERAGE(W13:Z13),AVERAGE(V13:Z13)))))</f>
        <v>10</v>
      </c>
      <c r="AC13" s="324" t="str">
        <f>IF(AND(V13=0,W13=0,X13=0,Y13=0),"",IF(AND(V13=0,W13=0,X13=0),Z13-Y13,IF(AND(V13=0,W13=0),(Z13-AVERAGE(X13:Y13)),IF(V13=0,(Z13-AVERAGE(W13:Y13)),(Z13-AVERAGE(V13:Y13))))))</f>
        <v/>
      </c>
      <c r="AD13" s="292" t="str">
        <f>IF(AND(V13=0,W13=0,X13=0,Y13=0),"",IF(AND(V13=0,W13=0,X13=0),AC13/Y13,IF(AND(V13=0,W13=0),(AC13/AVERAGE(X13:Y13)),IF(V13=0,(AC13/AVERAGE(W13:Y13)),(AC13/AVERAGE(V13:Y13))))))</f>
        <v/>
      </c>
      <c r="AE13" s="353">
        <f>INDEX(AE!$A$1:$K$500,MATCH($B13,AE!$A:$A,0),2)</f>
        <v>0</v>
      </c>
      <c r="AF13" s="354">
        <f>INDEX(AE!$A$1:$K$500,MATCH($B13,AE!$A:$A,0),3)</f>
        <v>0</v>
      </c>
      <c r="AG13" s="354">
        <f>INDEX(AE!$A$1:$K$500,MATCH($B13,AE!$A:$A,0),4)</f>
        <v>0</v>
      </c>
      <c r="AH13" s="354">
        <f>INDEX(AE!$A$1:$K$500,MATCH($B13,AE!$A:$A,0),5)</f>
        <v>0</v>
      </c>
      <c r="AI13" s="355">
        <f>INDEX(AE!$A$1:$K$500,MATCH($B13,AE!$A:$A,0),6)</f>
        <v>13</v>
      </c>
      <c r="AJ13" s="329">
        <f>IF(AND(AE13=0,AF13=0,AG13=0,AH13=0),AI13,IF(AND(AE13=0,AF13=0,AG13=0),AVERAGE(AH13:AI13),IF(AND(AF13=0,AE13=0),AVERAGE(AG13:AI13),IF(AE13=0,AVERAGE(AF13:AI13),AVERAGE(AE13:AI13)))))</f>
        <v>13</v>
      </c>
      <c r="AK13" s="324" t="str">
        <f>IF(AND(AE13=0,AF13=0,AG13=0,AH13=0),"",IF(AND(AE13=0,AF13=0,AG13=0),AI13-AH13,IF(AND(AE13=0,AF13=0),(AI13-AVERAGE(AG13:AH13)),IF(AE13=0,(AI13-AVERAGE(AF13:AH13)),(AI13-AVERAGE(AE13:AH13))))))</f>
        <v/>
      </c>
      <c r="AL13" s="292" t="str">
        <f t="shared" ref="AL13" si="49">IF(AND(AE13=0,AF13=0,AG13=0,AH13=0),"",IF(AND(AE13=0,AF13=0,AG13=0),AK13/AH13,IF(AND(AE13=0,AF13=0),(AK13/AVERAGE(AG13:AH13)),IF(AE13=0,(AK13/AVERAGE(AF13:AH13)),(AK13/AVERAGE(AE13:AH13))))))</f>
        <v/>
      </c>
      <c r="AM13" s="330">
        <f t="shared" ref="AM13" si="50">IF(AJ13=0,"",AB13/AJ13)</f>
        <v>0.76923076923076927</v>
      </c>
      <c r="AN13" s="331">
        <f t="shared" ref="AN13" si="51">IF(AI13=0,"",Z13/AI13)</f>
        <v>0.76923076923076927</v>
      </c>
      <c r="AO13" s="216"/>
      <c r="AP13" s="216"/>
    </row>
    <row r="14" spans="1:42" s="6" customFormat="1">
      <c r="A14" s="335" t="s">
        <v>256</v>
      </c>
      <c r="B14" s="335" t="s">
        <v>257</v>
      </c>
      <c r="C14" s="299" t="s">
        <v>24</v>
      </c>
      <c r="D14" s="309">
        <f>INDEX(PR!$A$1:$F$502,MATCH($B14,PR!$A:$A,0),2)</f>
        <v>23</v>
      </c>
      <c r="E14" s="310">
        <f>INDEX(PR!$A$1:$F$502,MATCH($B14,PR!$A:$A,0),3)</f>
        <v>18</v>
      </c>
      <c r="F14" s="310">
        <f>INDEX(PR!$A$1:$F$502,MATCH($B14,PR!$A:$A,0),4)</f>
        <v>12</v>
      </c>
      <c r="G14" s="310">
        <f>INDEX(PR!$A$1:$F$502,MATCH($B14,PR!$A:$A,0),5)</f>
        <v>11</v>
      </c>
      <c r="H14" s="311">
        <f>INDEX(PR!$A$1:$F$502,MATCH($B14,PR!$A:$A,0),6)</f>
        <v>6</v>
      </c>
      <c r="I14" s="317">
        <f>COUNTIF(D14:H14,"&lt;20")</f>
        <v>4</v>
      </c>
      <c r="J14" s="307">
        <f>IF(AND(D14=0,E14=0,F14=0,G14=0),H14,IF(AND(D14=0,E14=0,F14=0),AVERAGE(G14:H14),IF(AND(E14=0,D14=0),AVERAGE(F14:H14),IF(D14=0,AVERAGE(E14:H14),AVERAGE(D14:H14)))))</f>
        <v>14</v>
      </c>
      <c r="K14" s="307">
        <f>IF(AND(D14=0,E14=0,F14=0,G14=0),"",IF(AND(D14=0,E14=0,F14=0),H14-G14,IF(AND(D14=0,E14=0),(H14-AVERAGE(F14:G14)),IF(D14=0,(H14-AVERAGE(E14:G14)),(H14-AVERAGE(D14:G14))))))</f>
        <v>-10</v>
      </c>
      <c r="L14" s="305">
        <f>IF(AND(D14=0,E14=0,F14=0,G14=0),"",IF(AND(D14=0,E14=0,F14=0),K14/G14,IF(AND(D14=0,E14=0),(K14/AVERAGE(F14:G14)),IF(D14=0,(K14/AVERAGE(E14:G14)),(K14/AVERAGE(D14:G14))))))</f>
        <v>-0.625</v>
      </c>
      <c r="M14" s="310">
        <f>INDEX(GR!$A$1:$F$515,MATCH($B14,GR!$A:$A,0),2)</f>
        <v>7</v>
      </c>
      <c r="N14" s="310">
        <f>INDEX(GR!$A$1:$F$515,MATCH($B14,GR!$A:$A,0),3)</f>
        <v>10</v>
      </c>
      <c r="O14" s="310">
        <f>INDEX(GR!$A$1:$F$515,MATCH($B14,GR!$A:$A,0),4)</f>
        <v>5</v>
      </c>
      <c r="P14" s="310">
        <f>INDEX(GR!$A$1:$F$515,MATCH($B14,GR!$A:$A,0),5)</f>
        <v>12</v>
      </c>
      <c r="Q14" s="310">
        <f>INDEX(GR!$A$1:$F$515,MATCH($B14,GR!$A:$A,0),6)</f>
        <v>6</v>
      </c>
      <c r="R14" s="318">
        <f t="shared" ref="R14" si="52">COUNTIF(M14:Q14,"&lt;10")</f>
        <v>3</v>
      </c>
      <c r="S14" s="307">
        <f>IF(AND(M14=0,N14=0,O14=0,P14=0),Q14,IF(AND(M14=0,N14=0,O14=0),AVERAGE(P14:Q14),IF(AND(N14=0,M14=0),AVERAGE(O14:Q14),IF(M14=0,AVERAGE(N14:Q14),AVERAGE(M14:Q14)))))</f>
        <v>8</v>
      </c>
      <c r="T14" s="307">
        <f>IF(AND(M14=0,N14=0,O14=0,P14=0),"",IF(AND(M14=0,N14=0,O14=0),Q14-P14,IF(AND(M14=0,N14=0),(Q14-AVERAGE(O14:P14)),IF(M14=0,(Q14-AVERAGE(N14:P14)),(Q14-AVERAGE(M14:P14))))))</f>
        <v>-2.5</v>
      </c>
      <c r="U14" s="316">
        <f>IF(AND(M14=0,N14=0,O14=0,P14=0),"",IF(AND(M14=0,N14=0,O14=0),T14/P14,IF(AND(M14=0,N14=0),(T14/AVERAGE(O14:P14)),IF(M14=0,(T14/AVERAGE(N14:P14)),(T14/AVERAGE(M14:P14))))))</f>
        <v>-0.29411764705882354</v>
      </c>
      <c r="V14" s="309">
        <f>INDEX(AE!$A$1:$K$500,MATCH($B14,AE!$A:$A,0),7)</f>
        <v>10</v>
      </c>
      <c r="W14" s="310">
        <f>INDEX(AE!$A$1:$K$500,MATCH($B14,AE!$A:$A,0),8)</f>
        <v>4</v>
      </c>
      <c r="X14" s="310">
        <f>INDEX(AE!$A$1:$K$500,MATCH($B14,AE!$A:$A,0),9)</f>
        <v>5</v>
      </c>
      <c r="Y14" s="310">
        <f>INDEX(AE!$A$1:$K$500,MATCH($B14,AE!$A:$A,0),10)</f>
        <v>7</v>
      </c>
      <c r="Z14" s="311">
        <f>INDEX(AE!$A$1:$K$500,MATCH($B14,AE!$A:$A,0),11)</f>
        <v>0</v>
      </c>
      <c r="AA14" s="318">
        <f t="shared" ref="AA14" si="53">COUNTIF(V14:Z14,"&lt;10")</f>
        <v>4</v>
      </c>
      <c r="AB14" s="307">
        <f>IF(AND(V14=0,W14=0,X14=0,Y14=0),Z14,IF(AND(V14=0,W14=0,X14=0),AVERAGE(Y14:Z14),IF(AND(W14=0,V14=0),AVERAGE(X14:Z14),IF(V14=0,AVERAGE(W14:Z14),AVERAGE(V14:Z14)))))</f>
        <v>5.2</v>
      </c>
      <c r="AC14" s="307">
        <f>IF(AND(V14=0,W14=0,X14=0,Y14=0),"",IF(AND(V14=0,W14=0,X14=0),Z14-Y14,IF(AND(V14=0,W14=0),(Z14-AVERAGE(X14:Y14)),IF(V14=0,(Z14-AVERAGE(W14:Y14)),(Z14-AVERAGE(V14:Y14))))))</f>
        <v>-6.5</v>
      </c>
      <c r="AD14" s="316">
        <f>IF(AND(V14=0,W14=0,X14=0,Y14=0),"",IF(AND(V14=0,W14=0,X14=0),AC14/Y14,IF(AND(V14=0,W14=0),(AC14/AVERAGE(X14:Y14)),IF(V14=0,(AC14/AVERAGE(W14:Y14)),(AC14/AVERAGE(V14:Y14))))))</f>
        <v>-1</v>
      </c>
      <c r="AE14" s="356">
        <f>INDEX(AE!$A$1:$K$500,MATCH($B14,AE!$A:$A,0),2)</f>
        <v>13</v>
      </c>
      <c r="AF14" s="357">
        <f>INDEX(AE!$A$1:$K$500,MATCH($B14,AE!$A:$A,0),3)</f>
        <v>6</v>
      </c>
      <c r="AG14" s="357">
        <f>INDEX(AE!$A$1:$K$500,MATCH($B14,AE!$A:$A,0),4)</f>
        <v>9</v>
      </c>
      <c r="AH14" s="357">
        <f>INDEX(AE!$A$1:$K$500,MATCH($B14,AE!$A:$A,0),5)</f>
        <v>12</v>
      </c>
      <c r="AI14" s="358">
        <f>INDEX(AE!$A$1:$K$500,MATCH($B14,AE!$A:$A,0),6)</f>
        <v>0</v>
      </c>
      <c r="AJ14" s="313">
        <f>IF(AND(AE14=0,AF14=0,AG14=0,AH14=0),AI14,IF(AND(AE14=0,AF14=0,AG14=0),AVERAGE(AH14:AI14),IF(AND(AF14=0,AE14=0),AVERAGE(AG14:AI14),IF(AE14=0,AVERAGE(AF14:AI14),AVERAGE(AE14:AI14)))))</f>
        <v>8</v>
      </c>
      <c r="AK14" s="307">
        <f>IF(AND(AE14=0,AF14=0,AG14=0,AH14=0),"",IF(AND(AE14=0,AF14=0,AG14=0),AI14-AH14,IF(AND(AE14=0,AF14=0),(AI14-AVERAGE(AG14:AH14)),IF(AE14=0,(AI14-AVERAGE(AF14:AH14)),(AI14-AVERAGE(AE14:AH14))))))</f>
        <v>-10</v>
      </c>
      <c r="AL14" s="316">
        <f t="shared" ref="AL14" si="54">IF(AND(AE14=0,AF14=0,AG14=0,AH14=0),"",IF(AND(AE14=0,AF14=0,AG14=0),AK14/AH14,IF(AND(AE14=0,AF14=0),(AK14/AVERAGE(AG14:AH14)),IF(AE14=0,(AK14/AVERAGE(AF14:AH14)),(AK14/AVERAGE(AE14:AH14))))))</f>
        <v>-1</v>
      </c>
      <c r="AM14" s="314">
        <f t="shared" ref="AM14" si="55">IF(AJ14=0,"",AB14/AJ14)</f>
        <v>0.65</v>
      </c>
      <c r="AN14" s="315" t="str">
        <f t="shared" ref="AN14" si="56">IF(AI14=0,"",Z14/AI14)</f>
        <v/>
      </c>
      <c r="AO14" s="216"/>
      <c r="AP14" s="216"/>
    </row>
    <row r="15" spans="1:42" s="6" customFormat="1">
      <c r="A15" s="1"/>
      <c r="B15" s="2"/>
      <c r="C15" s="2"/>
      <c r="D15" s="481" t="s">
        <v>0</v>
      </c>
      <c r="E15" s="482"/>
      <c r="F15" s="482"/>
      <c r="G15" s="482"/>
      <c r="H15" s="482"/>
      <c r="I15" s="87"/>
      <c r="J15" s="222"/>
      <c r="K15" s="222"/>
      <c r="L15" s="89"/>
      <c r="M15" s="483" t="s">
        <v>1</v>
      </c>
      <c r="N15" s="484"/>
      <c r="O15" s="484"/>
      <c r="P15" s="484"/>
      <c r="Q15" s="484"/>
      <c r="R15" s="90"/>
      <c r="S15" s="91"/>
      <c r="T15" s="91"/>
      <c r="U15" s="92"/>
      <c r="V15" s="481" t="s">
        <v>2</v>
      </c>
      <c r="W15" s="482"/>
      <c r="X15" s="482"/>
      <c r="Y15" s="482"/>
      <c r="Z15" s="482"/>
      <c r="AA15" s="93"/>
      <c r="AB15" s="94"/>
      <c r="AC15" s="94"/>
      <c r="AD15" s="95"/>
      <c r="AE15" s="492" t="s">
        <v>3</v>
      </c>
      <c r="AF15" s="493"/>
      <c r="AG15" s="493"/>
      <c r="AH15" s="493"/>
      <c r="AI15" s="493"/>
      <c r="AJ15" s="96"/>
      <c r="AK15" s="94"/>
      <c r="AL15" s="95"/>
      <c r="AM15" s="3" t="s">
        <v>4</v>
      </c>
      <c r="AN15" s="4">
        <v>2024</v>
      </c>
      <c r="AO15" s="216"/>
      <c r="AP15" s="216"/>
    </row>
    <row r="16" spans="1:42" s="6" customFormat="1">
      <c r="A16" s="7" t="s">
        <v>260</v>
      </c>
      <c r="B16" s="8" t="s">
        <v>8</v>
      </c>
      <c r="C16" s="8"/>
      <c r="D16" s="9" t="s">
        <v>9</v>
      </c>
      <c r="E16" s="10" t="s">
        <v>10</v>
      </c>
      <c r="F16" s="10" t="s">
        <v>11</v>
      </c>
      <c r="G16" s="10" t="s">
        <v>12</v>
      </c>
      <c r="H16" s="10" t="s">
        <v>713</v>
      </c>
      <c r="I16" s="11" t="s">
        <v>240</v>
      </c>
      <c r="J16" s="14" t="s">
        <v>4</v>
      </c>
      <c r="K16" s="14" t="s">
        <v>14</v>
      </c>
      <c r="L16" s="13" t="s">
        <v>15</v>
      </c>
      <c r="M16" s="10" t="s">
        <v>9</v>
      </c>
      <c r="N16" s="10" t="s">
        <v>10</v>
      </c>
      <c r="O16" s="10" t="s">
        <v>11</v>
      </c>
      <c r="P16" s="10" t="s">
        <v>12</v>
      </c>
      <c r="Q16" s="10" t="s">
        <v>713</v>
      </c>
      <c r="R16" s="11" t="s">
        <v>16</v>
      </c>
      <c r="S16" s="14" t="s">
        <v>4</v>
      </c>
      <c r="T16" s="14" t="s">
        <v>14</v>
      </c>
      <c r="U16" s="15" t="s">
        <v>15</v>
      </c>
      <c r="V16" s="9" t="s">
        <v>9</v>
      </c>
      <c r="W16" s="10" t="s">
        <v>10</v>
      </c>
      <c r="X16" s="10" t="s">
        <v>11</v>
      </c>
      <c r="Y16" s="10" t="s">
        <v>12</v>
      </c>
      <c r="Z16" s="10" t="s">
        <v>713</v>
      </c>
      <c r="AA16" s="11" t="s">
        <v>17</v>
      </c>
      <c r="AB16" s="14" t="s">
        <v>4</v>
      </c>
      <c r="AC16" s="14" t="s">
        <v>14</v>
      </c>
      <c r="AD16" s="13" t="s">
        <v>15</v>
      </c>
      <c r="AE16" s="212" t="s">
        <v>9</v>
      </c>
      <c r="AF16" s="12" t="s">
        <v>10</v>
      </c>
      <c r="AG16" s="12" t="s">
        <v>11</v>
      </c>
      <c r="AH16" s="12" t="s">
        <v>12</v>
      </c>
      <c r="AI16" s="12" t="s">
        <v>713</v>
      </c>
      <c r="AJ16" s="16" t="s">
        <v>4</v>
      </c>
      <c r="AK16" s="14" t="s">
        <v>14</v>
      </c>
      <c r="AL16" s="13" t="s">
        <v>15</v>
      </c>
      <c r="AM16" s="17" t="s">
        <v>18</v>
      </c>
      <c r="AN16" s="18" t="s">
        <v>18</v>
      </c>
      <c r="AO16" s="216"/>
      <c r="AP16" s="216"/>
    </row>
    <row r="17" spans="1:42">
      <c r="A17" s="180" t="s">
        <v>261</v>
      </c>
      <c r="B17" s="180" t="s">
        <v>262</v>
      </c>
      <c r="D17" s="30">
        <f>INDEX(PR!$A$1:$F$502,MATCH($B17,PR!$A:$A,0),2)</f>
        <v>2</v>
      </c>
      <c r="E17" s="31">
        <f>INDEX(PR!$A$1:$F$502,MATCH($B17,PR!$A:$A,0),3)</f>
        <v>4</v>
      </c>
      <c r="F17" s="31">
        <f>INDEX(PR!$A$1:$F$502,MATCH($B17,PR!$A:$A,0),4)</f>
        <v>8</v>
      </c>
      <c r="G17" s="31">
        <f>INDEX(PR!$A$1:$F$502,MATCH($B17,PR!$A:$A,0),5)</f>
        <v>7</v>
      </c>
      <c r="H17" s="32">
        <f>INDEX(PR!$A$1:$F$502,MATCH($B17,PR!$A:$A,0),6)</f>
        <v>2</v>
      </c>
      <c r="I17" s="60">
        <f>COUNTIF(D17:H17,"&lt;20")</f>
        <v>5</v>
      </c>
      <c r="J17" s="28">
        <f>IF(AND(D17=0,E17=0,F17=0,G17=0),H17,IF(AND(D17=0,E17=0,F17=0),AVERAGE(G17:H17),IF(AND(E17=0,D17=0),AVERAGE(F17:H17),IF(D17=0,AVERAGE(E17:H17),AVERAGE(D17:H17)))))</f>
        <v>4.5999999999999996</v>
      </c>
      <c r="K17" s="28">
        <f>IF(AND(D17=0,E17=0,F17=0,G17=0),"",IF(AND(D17=0,E17=0,F17=0),H17-G17,IF(AND(D17=0,E17=0),(H17-AVERAGE(F17:G17)),IF(D17=0,(H17-AVERAGE(E17:G17)),(H17-AVERAGE(D17:G17))))))</f>
        <v>-3.25</v>
      </c>
      <c r="L17" s="411">
        <f>IF(AND(D17=0,E17=0,F17=0,G17=0),"",IF(AND(D17=0,E17=0,F17=0),K17/G17,IF(AND(D17=0,E17=0),(K17/AVERAGE(F17:G17)),IF(D17=0,(K17/AVERAGE(E17:G17)),(K17/AVERAGE(D17:G17))))))</f>
        <v>-0.61904761904761907</v>
      </c>
      <c r="M17" s="31">
        <f>INDEX(GR!$A$1:$F$515,MATCH($B17,GR!$A:$A,0),2)</f>
        <v>1</v>
      </c>
      <c r="N17" s="31">
        <f>INDEX(GR!$A$1:$F$515,MATCH($B17,GR!$A:$A,0),3)</f>
        <v>0</v>
      </c>
      <c r="O17" s="31">
        <f>INDEX(GR!$A$1:$F$515,MATCH($B17,GR!$A:$A,0),4)</f>
        <v>2</v>
      </c>
      <c r="P17" s="31">
        <f>INDEX(GR!$A$1:$F$515,MATCH($B17,GR!$A:$A,0),5)</f>
        <v>0</v>
      </c>
      <c r="Q17" s="31">
        <f>INDEX(GR!$A$1:$F$515,MATCH($B17,GR!$A:$A,0),6)</f>
        <v>4</v>
      </c>
      <c r="R17" s="64">
        <f t="shared" ref="R17:R20" si="57">COUNTIF(M17:Q17,"&lt;10")</f>
        <v>5</v>
      </c>
      <c r="S17" s="28">
        <f>IF(AND(M17=0,N17=0,O17=0,P17=0),Q17,IF(AND(M17=0,N17=0,O17=0),AVERAGE(P17:Q17),IF(AND(N17=0,M17=0),AVERAGE(O17:Q17),IF(M17=0,AVERAGE(N17:Q17),AVERAGE(M17:Q17)))))</f>
        <v>1.4</v>
      </c>
      <c r="T17" s="28">
        <f>IF(AND(M17=0,N17=0,O17=0,P17=0),"",IF(AND(M17=0,N17=0,O17=0),Q17-P17,IF(AND(M17=0,N17=0),(Q17-AVERAGE(O17:P17)),IF(M17=0,(Q17-AVERAGE(N17:P17)),(Q17-AVERAGE(M17:P17))))))</f>
        <v>3.25</v>
      </c>
      <c r="U17" s="39">
        <f>IF(AND(M17=0,N17=0,O17=0,P17=0),"",IF(AND(M17=0,N17=0,O17=0),T17/P17,IF(AND(M17=0,N17=0),(T17/AVERAGE(O17:P17)),IF(M17=0,(T17/AVERAGE(N17:P17)),(T17/AVERAGE(M17:P17))))))</f>
        <v>4.333333333333333</v>
      </c>
      <c r="V17" s="30">
        <f>INDEX(AE!$A$1:$K$500,MATCH($B17,AE!$A:$A,0),7)</f>
        <v>1</v>
      </c>
      <c r="W17" s="31">
        <f>INDEX(AE!$A$1:$K$500,MATCH($B17,AE!$A:$A,0),8)</f>
        <v>3</v>
      </c>
      <c r="X17" s="31">
        <f>INDEX(AE!$A$1:$K$500,MATCH($B17,AE!$A:$A,0),9)</f>
        <v>3</v>
      </c>
      <c r="Y17" s="31">
        <f>INDEX(AE!$A$1:$K$500,MATCH($B17,AE!$A:$A,0),10)</f>
        <v>1</v>
      </c>
      <c r="Z17" s="32">
        <f>INDEX(AE!$A$1:$K$500,MATCH($B17,AE!$A:$A,0),11)</f>
        <v>0</v>
      </c>
      <c r="AA17" s="64">
        <f t="shared" ref="AA17:AA20" si="58">COUNTIF(V17:Z17,"&lt;10")</f>
        <v>5</v>
      </c>
      <c r="AB17" s="28">
        <f t="shared" ref="AB17:AB20" si="59">IF(AND(V17=0,W17=0,X17=0,Y17=0),Z17,IF(AND(V17=0,W17=0,X17=0),AVERAGE(Y17:Z17),IF(AND(W17=0,V17=0),AVERAGE(X17:Z17),IF(V17=0,AVERAGE(W17:Z17),AVERAGE(V17:Z17)))))</f>
        <v>1.6</v>
      </c>
      <c r="AC17" s="28">
        <f t="shared" ref="AC17:AC20" si="60">IF(AND(V17=0,W17=0,X17=0,Y17=0),"",IF(AND(V17=0,W17=0,X17=0),Z17-Y17,IF(AND(V17=0,W17=0),(Z17-AVERAGE(X17:Y17)),IF(V17=0,(Z17-AVERAGE(W17:Y17)),(Z17-AVERAGE(V17:Y17))))))</f>
        <v>-2</v>
      </c>
      <c r="AD17" s="33">
        <f>IF(AND(V17=0,W17=0,X17=0,Y17=0),"",IF(AND(V17=0,W17=0,X17=0),AC17/Y17,IF(AND(V17=0,W17=0),(AC17/AVERAGE(X17:Y17)),IF(V17=0,(AC17/AVERAGE(W17:Y17)),(AC17/AVERAGE(V17:Y17))))))</f>
        <v>-1</v>
      </c>
      <c r="AE17" s="213">
        <f>INDEX(AE!$A$1:$K$500,MATCH($B17,AE!$A:$A,0),2)</f>
        <v>1</v>
      </c>
      <c r="AF17" s="214">
        <f>INDEX(AE!$A$1:$K$500,MATCH($B17,AE!$A:$A,0),3)</f>
        <v>4</v>
      </c>
      <c r="AG17" s="214">
        <f>INDEX(AE!$A$1:$K$500,MATCH($B17,AE!$A:$A,0),4)</f>
        <v>3</v>
      </c>
      <c r="AH17" s="214">
        <f>INDEX(AE!$A$1:$K$500,MATCH($B17,AE!$A:$A,0),5)</f>
        <v>1</v>
      </c>
      <c r="AI17" s="215">
        <f>INDEX(AE!$A$1:$K$500,MATCH($B17,AE!$A:$A,0),6)</f>
        <v>1</v>
      </c>
      <c r="AJ17" s="34">
        <f t="shared" ref="AJ17:AJ20" si="61">IF(AND(AE17=0,AF17=0,AG17=0,AH17=0),AI17,IF(AND(AE17=0,AF17=0,AG17=0),AVERAGE(AH17:AI17),IF(AND(AF17=0,AE17=0),AVERAGE(AG17:AI17),IF(AE17=0,AVERAGE(AF17:AI17),AVERAGE(AE17:AI17)))))</f>
        <v>2</v>
      </c>
      <c r="AK17" s="28">
        <f t="shared" ref="AK17:AK20" si="62">IF(AND(AE17=0,AF17=0,AG17=0,AH17=0),"",IF(AND(AE17=0,AF17=0,AG17=0),AI17-AH17,IF(AND(AE17=0,AF17=0),(AI17-AVERAGE(AG17:AH17)),IF(AE17=0,(AI17-AVERAGE(AF17:AH17)),(AI17-AVERAGE(AE17:AH17))))))</f>
        <v>-1.25</v>
      </c>
      <c r="AL17" s="427">
        <f t="shared" ref="AL17:AL20" si="63">IF(AND(AE17=0,AF17=0,AG17=0,AH17=0),"",IF(AND(AE17=0,AF17=0,AG17=0),AK17/AH17,IF(AND(AE17=0,AF17=0),(AK17/AVERAGE(AG17:AH17)),IF(AE17=0,(AK17/AVERAGE(AF17:AH17)),(AK17/AVERAGE(AE17:AH17))))))</f>
        <v>-0.55555555555555558</v>
      </c>
      <c r="AM17" s="35">
        <f t="shared" ref="AM17:AM20" si="64">IF(AJ17=0,"",AB17/AJ17)</f>
        <v>0.8</v>
      </c>
      <c r="AN17" s="435">
        <f t="shared" ref="AN17:AN20" si="65">IF(AI17=0,"",Z17/AI17)</f>
        <v>0</v>
      </c>
      <c r="AO17" s="160">
        <v>2.1</v>
      </c>
      <c r="AP17" s="160">
        <v>2.16</v>
      </c>
    </row>
    <row r="18" spans="1:42">
      <c r="A18" s="180" t="s">
        <v>263</v>
      </c>
      <c r="B18" s="180" t="s">
        <v>264</v>
      </c>
      <c r="D18" s="30">
        <f>INDEX(PR!$A$1:$F$502,MATCH($B18,PR!$A:$A,0),2)</f>
        <v>4</v>
      </c>
      <c r="E18" s="31">
        <f>INDEX(PR!$A$1:$F$502,MATCH($B18,PR!$A:$A,0),3)</f>
        <v>5</v>
      </c>
      <c r="F18" s="31">
        <f>INDEX(PR!$A$1:$F$502,MATCH($B18,PR!$A:$A,0),4)</f>
        <v>6</v>
      </c>
      <c r="G18" s="31">
        <f>INDEX(PR!$A$1:$F$502,MATCH($B18,PR!$A:$A,0),5)</f>
        <v>7</v>
      </c>
      <c r="H18" s="32">
        <f>INDEX(PR!$A$1:$F$502,MATCH($B18,PR!$A:$A,0),6)</f>
        <v>6</v>
      </c>
      <c r="I18" s="60">
        <f t="shared" ref="I18:I20" si="66">COUNTIF(D18:H18,"&lt;20")</f>
        <v>5</v>
      </c>
      <c r="J18" s="28">
        <f t="shared" ref="J18:J20" si="67">IF(AND(D18=0,E18=0,F18=0,G18=0),H18,IF(AND(D18=0,E18=0,F18=0),AVERAGE(G18:H18),IF(AND(E18=0,D18=0),AVERAGE(F18:H18),IF(D18=0,AVERAGE(E18:H18),AVERAGE(D18:H18)))))</f>
        <v>5.6</v>
      </c>
      <c r="K18" s="28">
        <f t="shared" ref="K18:K20" si="68">IF(AND(D18=0,E18=0,F18=0,G18=0),"",IF(AND(D18=0,E18=0,F18=0),H18-G18,IF(AND(D18=0,E18=0),(H18-AVERAGE(F18:G18)),IF(D18=0,(H18-AVERAGE(E18:G18)),(H18-AVERAGE(D18:G18))))))</f>
        <v>0.5</v>
      </c>
      <c r="L18" s="39">
        <f t="shared" ref="L18:L20" si="69">IF(AND(D18=0,E18=0,F18=0,G18=0),"",IF(AND(D18=0,E18=0,F18=0),K18/G18,IF(AND(D18=0,E18=0),(K18/AVERAGE(F18:G18)),IF(D18=0,(K18/AVERAGE(E18:G18)),(K18/AVERAGE(D18:G18))))))</f>
        <v>9.0909090909090912E-2</v>
      </c>
      <c r="M18" s="31">
        <f>INDEX(GR!$A$1:$F$515,MATCH($B18,GR!$A:$A,0),2)</f>
        <v>4</v>
      </c>
      <c r="N18" s="31">
        <f>INDEX(GR!$A$1:$F$515,MATCH($B18,GR!$A:$A,0),3)</f>
        <v>2</v>
      </c>
      <c r="O18" s="31">
        <f>INDEX(GR!$A$1:$F$515,MATCH($B18,GR!$A:$A,0),4)</f>
        <v>2</v>
      </c>
      <c r="P18" s="31">
        <f>INDEX(GR!$A$1:$F$515,MATCH($B18,GR!$A:$A,0),5)</f>
        <v>3</v>
      </c>
      <c r="Q18" s="31">
        <f>INDEX(GR!$A$1:$F$515,MATCH($B18,GR!$A:$A,0),6)</f>
        <v>5</v>
      </c>
      <c r="R18" s="64">
        <f t="shared" si="57"/>
        <v>5</v>
      </c>
      <c r="S18" s="28">
        <f t="shared" ref="S18:S20" si="70">IF(AND(M18=0,N18=0,O18=0,P18=0),Q18,IF(AND(M18=0,N18=0,O18=0),AVERAGE(P18:Q18),IF(AND(N18=0,M18=0),AVERAGE(O18:Q18),IF(M18=0,AVERAGE(N18:Q18),AVERAGE(M18:Q18)))))</f>
        <v>3.2</v>
      </c>
      <c r="T18" s="28">
        <f t="shared" ref="T18:T20" si="71">IF(AND(M18=0,N18=0,O18=0,P18=0),"",IF(AND(M18=0,N18=0,O18=0),Q18-P18,IF(AND(M18=0,N18=0),(Q18-AVERAGE(O18:P18)),IF(M18=0,(Q18-AVERAGE(N18:P18)),(Q18-AVERAGE(M18:P18))))))</f>
        <v>2.25</v>
      </c>
      <c r="U18" s="39">
        <f t="shared" ref="U18:U20" si="72">IF(AND(M18=0,N18=0,O18=0,P18=0),"",IF(AND(M18=0,N18=0,O18=0),T18/P18,IF(AND(M18=0,N18=0),(T18/AVERAGE(O18:P18)),IF(M18=0,(T18/AVERAGE(N18:P18)),(T18/AVERAGE(M18:P18))))))</f>
        <v>0.81818181818181823</v>
      </c>
      <c r="V18" s="30">
        <f>INDEX(AE!$A$1:$K$500,MATCH($B18,AE!$A:$A,0),7)</f>
        <v>1</v>
      </c>
      <c r="W18" s="31">
        <f>INDEX(AE!$A$1:$K$500,MATCH($B18,AE!$A:$A,0),8)</f>
        <v>3</v>
      </c>
      <c r="X18" s="31">
        <f>INDEX(AE!$A$1:$K$500,MATCH($B18,AE!$A:$A,0),9)</f>
        <v>3</v>
      </c>
      <c r="Y18" s="31">
        <f>INDEX(AE!$A$1:$K$500,MATCH($B18,AE!$A:$A,0),10)</f>
        <v>3</v>
      </c>
      <c r="Z18" s="32">
        <f>INDEX(AE!$A$1:$K$500,MATCH($B18,AE!$A:$A,0),11)</f>
        <v>3</v>
      </c>
      <c r="AA18" s="64">
        <f t="shared" si="58"/>
        <v>5</v>
      </c>
      <c r="AB18" s="28">
        <f t="shared" si="59"/>
        <v>2.6</v>
      </c>
      <c r="AC18" s="28">
        <f t="shared" si="60"/>
        <v>0.5</v>
      </c>
      <c r="AD18" s="39">
        <f t="shared" ref="AD18:AD20" si="73">IF(AND(V18=0,W18=0,X18=0,Y18=0),"",IF(AND(V18=0,W18=0,X18=0),AC18/Y18,IF(AND(V18=0,W18=0),(AC18/AVERAGE(X18:Y18)),IF(V18=0,(AC18/AVERAGE(W18:Y18)),(AC18/AVERAGE(V18:Y18))))))</f>
        <v>0.2</v>
      </c>
      <c r="AE18" s="213">
        <f>INDEX(AE!$A$1:$K$500,MATCH($B18,AE!$A:$A,0),2)</f>
        <v>2</v>
      </c>
      <c r="AF18" s="214">
        <f>INDEX(AE!$A$1:$K$500,MATCH($B18,AE!$A:$A,0),3)</f>
        <v>4</v>
      </c>
      <c r="AG18" s="214">
        <f>INDEX(AE!$A$1:$K$500,MATCH($B18,AE!$A:$A,0),4)</f>
        <v>3</v>
      </c>
      <c r="AH18" s="214">
        <f>INDEX(AE!$A$1:$K$500,MATCH($B18,AE!$A:$A,0),5)</f>
        <v>5</v>
      </c>
      <c r="AI18" s="215">
        <f>INDEX(AE!$A$1:$K$500,MATCH($B18,AE!$A:$A,0),6)</f>
        <v>5</v>
      </c>
      <c r="AJ18" s="34">
        <f t="shared" si="61"/>
        <v>3.8</v>
      </c>
      <c r="AK18" s="28">
        <f t="shared" si="62"/>
        <v>1.5</v>
      </c>
      <c r="AL18" s="39">
        <f t="shared" si="63"/>
        <v>0.42857142857142855</v>
      </c>
      <c r="AM18" s="35">
        <f t="shared" si="64"/>
        <v>0.68421052631578949</v>
      </c>
      <c r="AN18" s="41">
        <f t="shared" si="65"/>
        <v>0.6</v>
      </c>
      <c r="AO18" s="223">
        <v>0.17</v>
      </c>
      <c r="AP18" s="160">
        <v>2.5</v>
      </c>
    </row>
    <row r="19" spans="1:42">
      <c r="A19" s="180" t="s">
        <v>265</v>
      </c>
      <c r="B19" s="180" t="s">
        <v>266</v>
      </c>
      <c r="D19" s="30">
        <f>INDEX(PR!$A$1:$F$502,MATCH($B19,PR!$A:$A,0),2)</f>
        <v>9</v>
      </c>
      <c r="E19" s="31">
        <f>INDEX(PR!$A$1:$F$502,MATCH($B19,PR!$A:$A,0),3)</f>
        <v>5</v>
      </c>
      <c r="F19" s="31">
        <f>INDEX(PR!$A$1:$F$502,MATCH($B19,PR!$A:$A,0),4)</f>
        <v>10</v>
      </c>
      <c r="G19" s="31">
        <f>INDEX(PR!$A$1:$F$502,MATCH($B19,PR!$A:$A,0),5)</f>
        <v>10</v>
      </c>
      <c r="H19" s="32">
        <f>INDEX(PR!$A$1:$F$502,MATCH($B19,PR!$A:$A,0),6)</f>
        <v>10</v>
      </c>
      <c r="I19" s="60">
        <f t="shared" si="66"/>
        <v>5</v>
      </c>
      <c r="J19" s="28">
        <f t="shared" si="67"/>
        <v>8.8000000000000007</v>
      </c>
      <c r="K19" s="28">
        <f t="shared" si="68"/>
        <v>1.5</v>
      </c>
      <c r="L19" s="39">
        <f t="shared" si="69"/>
        <v>0.17647058823529413</v>
      </c>
      <c r="M19" s="31">
        <f>INDEX(GR!$A$1:$F$515,MATCH($B19,GR!$A:$A,0),2)</f>
        <v>3</v>
      </c>
      <c r="N19" s="31">
        <f>INDEX(GR!$A$1:$F$515,MATCH($B19,GR!$A:$A,0),3)</f>
        <v>5</v>
      </c>
      <c r="O19" s="31">
        <f>INDEX(GR!$A$1:$F$515,MATCH($B19,GR!$A:$A,0),4)</f>
        <v>5</v>
      </c>
      <c r="P19" s="31">
        <f>INDEX(GR!$A$1:$F$515,MATCH($B19,GR!$A:$A,0),5)</f>
        <v>2</v>
      </c>
      <c r="Q19" s="31">
        <f>INDEX(GR!$A$1:$F$515,MATCH($B19,GR!$A:$A,0),6)</f>
        <v>3</v>
      </c>
      <c r="R19" s="64">
        <f t="shared" si="57"/>
        <v>5</v>
      </c>
      <c r="S19" s="28">
        <f t="shared" si="70"/>
        <v>3.6</v>
      </c>
      <c r="T19" s="28">
        <f t="shared" si="71"/>
        <v>-0.75</v>
      </c>
      <c r="U19" s="410">
        <f t="shared" si="72"/>
        <v>-0.2</v>
      </c>
      <c r="V19" s="30">
        <f>INDEX(AE!$A$1:$K$500,MATCH($B19,AE!$A:$A,0),7)</f>
        <v>2</v>
      </c>
      <c r="W19" s="31">
        <f>INDEX(AE!$A$1:$K$500,MATCH($B19,AE!$A:$A,0),8)</f>
        <v>3</v>
      </c>
      <c r="X19" s="31">
        <f>INDEX(AE!$A$1:$K$500,MATCH($B19,AE!$A:$A,0),9)</f>
        <v>6</v>
      </c>
      <c r="Y19" s="31">
        <f>INDEX(AE!$A$1:$K$500,MATCH($B19,AE!$A:$A,0),10)</f>
        <v>5</v>
      </c>
      <c r="Z19" s="32">
        <f>INDEX(AE!$A$1:$K$500,MATCH($B19,AE!$A:$A,0),11)</f>
        <v>7</v>
      </c>
      <c r="AA19" s="64">
        <f t="shared" si="58"/>
        <v>5</v>
      </c>
      <c r="AB19" s="28">
        <f t="shared" si="59"/>
        <v>4.5999999999999996</v>
      </c>
      <c r="AC19" s="28">
        <f t="shared" si="60"/>
        <v>3</v>
      </c>
      <c r="AD19" s="39">
        <f t="shared" si="73"/>
        <v>0.75</v>
      </c>
      <c r="AE19" s="213">
        <f>INDEX(AE!$A$1:$K$500,MATCH($B19,AE!$A:$A,0),2)</f>
        <v>12</v>
      </c>
      <c r="AF19" s="214">
        <f>INDEX(AE!$A$1:$K$500,MATCH($B19,AE!$A:$A,0),3)</f>
        <v>18</v>
      </c>
      <c r="AG19" s="214">
        <f>INDEX(AE!$A$1:$K$500,MATCH($B19,AE!$A:$A,0),4)</f>
        <v>12</v>
      </c>
      <c r="AH19" s="214">
        <f>INDEX(AE!$A$1:$K$500,MATCH($B19,AE!$A:$A,0),5)</f>
        <v>20</v>
      </c>
      <c r="AI19" s="215">
        <f>INDEX(AE!$A$1:$K$500,MATCH($B19,AE!$A:$A,0),6)</f>
        <v>34</v>
      </c>
      <c r="AJ19" s="34">
        <f t="shared" si="61"/>
        <v>19.2</v>
      </c>
      <c r="AK19" s="28">
        <f t="shared" si="62"/>
        <v>18.5</v>
      </c>
      <c r="AL19" s="39">
        <f t="shared" si="63"/>
        <v>1.1935483870967742</v>
      </c>
      <c r="AM19" s="35">
        <f t="shared" si="64"/>
        <v>0.23958333333333331</v>
      </c>
      <c r="AN19" s="41">
        <f t="shared" si="65"/>
        <v>0.20588235294117646</v>
      </c>
      <c r="AO19" s="223">
        <v>0.17</v>
      </c>
      <c r="AP19" s="160">
        <v>2.5</v>
      </c>
    </row>
    <row r="20" spans="1:42" s="382" customFormat="1">
      <c r="A20" s="181" t="s">
        <v>267</v>
      </c>
      <c r="B20" s="181" t="s">
        <v>268</v>
      </c>
      <c r="C20" s="392"/>
      <c r="D20" s="186">
        <f>SUM(D17:D19)</f>
        <v>15</v>
      </c>
      <c r="E20" s="187">
        <f t="shared" ref="E20:H20" si="74">SUM(E17:E19)</f>
        <v>14</v>
      </c>
      <c r="F20" s="187">
        <f t="shared" si="74"/>
        <v>24</v>
      </c>
      <c r="G20" s="187">
        <f t="shared" si="74"/>
        <v>24</v>
      </c>
      <c r="H20" s="220">
        <f t="shared" si="74"/>
        <v>18</v>
      </c>
      <c r="I20" s="383">
        <f t="shared" si="66"/>
        <v>3</v>
      </c>
      <c r="J20" s="384">
        <f t="shared" si="67"/>
        <v>19</v>
      </c>
      <c r="K20" s="384">
        <f t="shared" si="68"/>
        <v>-1.25</v>
      </c>
      <c r="L20" s="430">
        <f t="shared" si="69"/>
        <v>-6.4935064935064929E-2</v>
      </c>
      <c r="M20" s="81">
        <f>SUM(M17:M19)</f>
        <v>8</v>
      </c>
      <c r="N20" s="81">
        <f t="shared" ref="N20:Q20" si="75">SUM(N17:N19)</f>
        <v>7</v>
      </c>
      <c r="O20" s="81">
        <f t="shared" si="75"/>
        <v>9</v>
      </c>
      <c r="P20" s="81">
        <f t="shared" si="75"/>
        <v>5</v>
      </c>
      <c r="Q20" s="81">
        <f t="shared" si="75"/>
        <v>12</v>
      </c>
      <c r="R20" s="138">
        <f t="shared" si="57"/>
        <v>4</v>
      </c>
      <c r="S20" s="384">
        <f t="shared" si="70"/>
        <v>8.1999999999999993</v>
      </c>
      <c r="T20" s="384">
        <f t="shared" si="71"/>
        <v>4.75</v>
      </c>
      <c r="U20" s="385">
        <f t="shared" si="72"/>
        <v>0.65517241379310343</v>
      </c>
      <c r="V20" s="81">
        <f>SUM(V17:V19)</f>
        <v>4</v>
      </c>
      <c r="W20" s="81">
        <f t="shared" ref="W20:Z20" si="76">SUM(W17:W19)</f>
        <v>9</v>
      </c>
      <c r="X20" s="81">
        <f t="shared" si="76"/>
        <v>12</v>
      </c>
      <c r="Y20" s="81">
        <f t="shared" si="76"/>
        <v>9</v>
      </c>
      <c r="Z20" s="81">
        <f t="shared" si="76"/>
        <v>10</v>
      </c>
      <c r="AA20" s="185">
        <f t="shared" si="58"/>
        <v>3</v>
      </c>
      <c r="AB20" s="384">
        <f t="shared" si="59"/>
        <v>8.8000000000000007</v>
      </c>
      <c r="AC20" s="384">
        <f t="shared" si="60"/>
        <v>1.5</v>
      </c>
      <c r="AD20" s="385">
        <f t="shared" si="73"/>
        <v>0.17647058823529413</v>
      </c>
      <c r="AE20" s="81">
        <f>SUM(AE17:AE19)</f>
        <v>15</v>
      </c>
      <c r="AF20" s="81">
        <f t="shared" ref="AF20:AI20" si="77">SUM(AF17:AF19)</f>
        <v>26</v>
      </c>
      <c r="AG20" s="81">
        <f t="shared" si="77"/>
        <v>18</v>
      </c>
      <c r="AH20" s="81">
        <f t="shared" si="77"/>
        <v>26</v>
      </c>
      <c r="AI20" s="81">
        <f t="shared" si="77"/>
        <v>40</v>
      </c>
      <c r="AJ20" s="386">
        <f t="shared" si="61"/>
        <v>25</v>
      </c>
      <c r="AK20" s="384">
        <f t="shared" si="62"/>
        <v>18.75</v>
      </c>
      <c r="AL20" s="385">
        <f t="shared" si="63"/>
        <v>0.88235294117647056</v>
      </c>
      <c r="AM20" s="84">
        <f t="shared" si="64"/>
        <v>0.35200000000000004</v>
      </c>
      <c r="AN20" s="85">
        <f t="shared" si="65"/>
        <v>0.25</v>
      </c>
      <c r="AO20" s="387"/>
      <c r="AP20" s="387"/>
    </row>
    <row r="21" spans="1:42" s="6" customFormat="1">
      <c r="A21" s="1"/>
      <c r="B21" s="2"/>
      <c r="C21" s="2"/>
      <c r="D21" s="481" t="s">
        <v>0</v>
      </c>
      <c r="E21" s="482"/>
      <c r="F21" s="482"/>
      <c r="G21" s="482"/>
      <c r="H21" s="482"/>
      <c r="I21" s="87"/>
      <c r="J21" s="222"/>
      <c r="K21" s="222"/>
      <c r="L21" s="89"/>
      <c r="M21" s="483" t="s">
        <v>1</v>
      </c>
      <c r="N21" s="484"/>
      <c r="O21" s="484"/>
      <c r="P21" s="484"/>
      <c r="Q21" s="484"/>
      <c r="R21" s="90"/>
      <c r="S21" s="91"/>
      <c r="T21" s="91"/>
      <c r="U21" s="92"/>
      <c r="V21" s="481" t="s">
        <v>2</v>
      </c>
      <c r="W21" s="482"/>
      <c r="X21" s="482"/>
      <c r="Y21" s="482"/>
      <c r="Z21" s="482"/>
      <c r="AA21" s="93"/>
      <c r="AB21" s="94"/>
      <c r="AC21" s="94"/>
      <c r="AD21" s="95"/>
      <c r="AE21" s="492" t="s">
        <v>3</v>
      </c>
      <c r="AF21" s="493"/>
      <c r="AG21" s="493"/>
      <c r="AH21" s="493"/>
      <c r="AI21" s="493"/>
      <c r="AJ21" s="96"/>
      <c r="AK21" s="94"/>
      <c r="AL21" s="95"/>
      <c r="AM21" s="3" t="s">
        <v>4</v>
      </c>
      <c r="AN21" s="4">
        <v>2024</v>
      </c>
      <c r="AO21" s="216"/>
      <c r="AP21" s="216"/>
    </row>
    <row r="22" spans="1:42" s="6" customFormat="1">
      <c r="A22" s="7" t="s">
        <v>271</v>
      </c>
      <c r="B22" s="8" t="s">
        <v>8</v>
      </c>
      <c r="C22" s="8"/>
      <c r="D22" s="9" t="s">
        <v>9</v>
      </c>
      <c r="E22" s="10" t="s">
        <v>10</v>
      </c>
      <c r="F22" s="10" t="s">
        <v>11</v>
      </c>
      <c r="G22" s="10" t="s">
        <v>12</v>
      </c>
      <c r="H22" s="10" t="s">
        <v>713</v>
      </c>
      <c r="I22" s="11" t="s">
        <v>240</v>
      </c>
      <c r="J22" s="14" t="s">
        <v>4</v>
      </c>
      <c r="K22" s="14" t="s">
        <v>14</v>
      </c>
      <c r="L22" s="13" t="s">
        <v>15</v>
      </c>
      <c r="M22" s="10" t="s">
        <v>9</v>
      </c>
      <c r="N22" s="10" t="s">
        <v>10</v>
      </c>
      <c r="O22" s="10" t="s">
        <v>11</v>
      </c>
      <c r="P22" s="10" t="s">
        <v>12</v>
      </c>
      <c r="Q22" s="10" t="s">
        <v>713</v>
      </c>
      <c r="R22" s="11" t="s">
        <v>16</v>
      </c>
      <c r="S22" s="14" t="s">
        <v>4</v>
      </c>
      <c r="T22" s="14" t="s">
        <v>14</v>
      </c>
      <c r="U22" s="15" t="s">
        <v>15</v>
      </c>
      <c r="V22" s="9" t="s">
        <v>9</v>
      </c>
      <c r="W22" s="10" t="s">
        <v>10</v>
      </c>
      <c r="X22" s="10" t="s">
        <v>11</v>
      </c>
      <c r="Y22" s="10" t="s">
        <v>12</v>
      </c>
      <c r="Z22" s="10" t="s">
        <v>713</v>
      </c>
      <c r="AA22" s="11" t="s">
        <v>17</v>
      </c>
      <c r="AB22" s="14" t="s">
        <v>4</v>
      </c>
      <c r="AC22" s="14" t="s">
        <v>14</v>
      </c>
      <c r="AD22" s="13" t="s">
        <v>15</v>
      </c>
      <c r="AE22" s="212" t="s">
        <v>9</v>
      </c>
      <c r="AF22" s="12" t="s">
        <v>10</v>
      </c>
      <c r="AG22" s="12" t="s">
        <v>11</v>
      </c>
      <c r="AH22" s="12" t="s">
        <v>12</v>
      </c>
      <c r="AI22" s="12" t="s">
        <v>713</v>
      </c>
      <c r="AJ22" s="16" t="s">
        <v>4</v>
      </c>
      <c r="AK22" s="14" t="s">
        <v>14</v>
      </c>
      <c r="AL22" s="13" t="s">
        <v>15</v>
      </c>
      <c r="AM22" s="17" t="s">
        <v>18</v>
      </c>
      <c r="AN22" s="18" t="s">
        <v>18</v>
      </c>
      <c r="AO22" s="216"/>
      <c r="AP22" s="216"/>
    </row>
    <row r="23" spans="1:42">
      <c r="A23" s="145" t="s">
        <v>272</v>
      </c>
      <c r="B23" s="145" t="s">
        <v>273</v>
      </c>
      <c r="D23" s="30">
        <f>INDEX(PR!$A$1:$F$502,MATCH($B23,PR!$A:$A,0),2)</f>
        <v>11</v>
      </c>
      <c r="E23" s="31">
        <f>INDEX(PR!$A$1:$F$502,MATCH($B23,PR!$A:$A,0),3)</f>
        <v>8</v>
      </c>
      <c r="F23" s="31">
        <f>INDEX(PR!$A$1:$F$502,MATCH($B23,PR!$A:$A,0),4)</f>
        <v>4</v>
      </c>
      <c r="G23" s="31">
        <f>INDEX(PR!$A$1:$F$502,MATCH($B23,PR!$A:$A,0),5)</f>
        <v>5</v>
      </c>
      <c r="H23" s="32">
        <f>INDEX(PR!$A$1:$F$502,MATCH($B23,PR!$A:$A,0),6)</f>
        <v>6</v>
      </c>
      <c r="I23" s="60">
        <f>COUNTIF(D23:H23,"&lt;20")</f>
        <v>5</v>
      </c>
      <c r="J23" s="28">
        <f t="shared" ref="J23:J25" si="78">IF(AND(D23=0,E23=0,F23=0,G23=0),H23,IF(AND(D23=0,E23=0,F23=0),AVERAGE(G23:H23),IF(AND(E23=0,D23=0),AVERAGE(F23:H23),IF(D23=0,AVERAGE(E23:H23),AVERAGE(D23:H23)))))</f>
        <v>6.8</v>
      </c>
      <c r="K23" s="28">
        <f t="shared" ref="K23:K25" si="79">IF(AND(D23=0,E23=0,F23=0,G23=0),"",IF(AND(D23=0,E23=0,F23=0),H23-G23,IF(AND(D23=0,E23=0),(H23-AVERAGE(F23:G23)),IF(D23=0,(H23-AVERAGE(E23:G23)),(H23-AVERAGE(D23:G23))))))</f>
        <v>-1</v>
      </c>
      <c r="L23" s="410">
        <f>IF(AND(D23=0,E23=0,F23=0,G23=0),"",IF(AND(D23=0,E23=0,F23=0),K23/G23,IF(AND(D23=0,E23=0),(K23/AVERAGE(F23:G23)),IF(D23=0,(K23/AVERAGE(E23:G23)),(K23/AVERAGE(D23:G23))))))</f>
        <v>-0.14285714285714285</v>
      </c>
      <c r="M23" s="31">
        <f>INDEX(GR!$A$1:$F$515,MATCH($B23,GR!$A:$A,0),2)</f>
        <v>0</v>
      </c>
      <c r="N23" s="31">
        <f>INDEX(GR!$A$1:$F$515,MATCH($B23,GR!$A:$A,0),3)</f>
        <v>0</v>
      </c>
      <c r="O23" s="31">
        <f>INDEX(GR!$A$1:$F$515,MATCH($B23,GR!$A:$A,0),4)</f>
        <v>2</v>
      </c>
      <c r="P23" s="31">
        <f>INDEX(GR!$A$1:$F$515,MATCH($B23,GR!$A:$A,0),5)</f>
        <v>4</v>
      </c>
      <c r="Q23" s="31">
        <f>INDEX(GR!$A$1:$F$515,MATCH($B23,GR!$A:$A,0),6)</f>
        <v>3</v>
      </c>
      <c r="R23" s="64">
        <f t="shared" ref="R23:R25" si="80">COUNTIF(M23:Q23,"&lt;10")</f>
        <v>5</v>
      </c>
      <c r="S23" s="28">
        <f t="shared" ref="S23:S25" si="81">IF(AND(M23=0,N23=0,O23=0,P23=0),Q23,IF(AND(M23=0,N23=0,O23=0),AVERAGE(P23:Q23),IF(AND(N23=0,M23=0),AVERAGE(O23:Q23),IF(M23=0,AVERAGE(N23:Q23),AVERAGE(M23:Q23)))))</f>
        <v>3</v>
      </c>
      <c r="T23" s="28">
        <f t="shared" ref="T23:T25" si="82">IF(AND(M23=0,N23=0,O23=0,P23=0),"",IF(AND(M23=0,N23=0,O23=0),Q23-P23,IF(AND(M23=0,N23=0),(Q23-AVERAGE(O23:P23)),IF(M23=0,(Q23-AVERAGE(N23:P23)),(Q23-AVERAGE(M23:P23))))))</f>
        <v>0</v>
      </c>
      <c r="U23" s="39">
        <f>IF(AND(M23=0,N23=0,O23=0,P23=0),"",IF(AND(M23=0,N23=0,O23=0),T23/P23,IF(AND(M23=0,N23=0),(T23/AVERAGE(O23:P23)),IF(M23=0,(T23/AVERAGE(N23:P23)),(T23/AVERAGE(M23:P23))))))</f>
        <v>0</v>
      </c>
      <c r="V23" s="30">
        <f>INDEX(AE!$A$1:$K$500,MATCH($B23,AE!$A:$A,0),7)</f>
        <v>1</v>
      </c>
      <c r="W23" s="31">
        <f>INDEX(AE!$A$1:$K$500,MATCH($B23,AE!$A:$A,0),8)</f>
        <v>2</v>
      </c>
      <c r="X23" s="31">
        <f>INDEX(AE!$A$1:$K$500,MATCH($B23,AE!$A:$A,0),9)</f>
        <v>3</v>
      </c>
      <c r="Y23" s="31">
        <f>INDEX(AE!$A$1:$K$500,MATCH($B23,AE!$A:$A,0),10)</f>
        <v>4</v>
      </c>
      <c r="Z23" s="32">
        <f>INDEX(AE!$A$1:$K$500,MATCH($B23,AE!$A:$A,0),11)</f>
        <v>1</v>
      </c>
      <c r="AA23" s="64">
        <f t="shared" ref="AA23:AA25" si="83">COUNTIF(V23:Z23,"&lt;10")</f>
        <v>5</v>
      </c>
      <c r="AB23" s="28">
        <f t="shared" ref="AB23:AB25" si="84">IF(AND(V23=0,W23=0,X23=0,Y23=0),Z23,IF(AND(V23=0,W23=0,X23=0),AVERAGE(Y23:Z23),IF(AND(W23=0,V23=0),AVERAGE(X23:Z23),IF(V23=0,AVERAGE(W23:Z23),AVERAGE(V23:Z23)))))</f>
        <v>2.2000000000000002</v>
      </c>
      <c r="AC23" s="28">
        <f t="shared" ref="AC23:AC25" si="85">IF(AND(V23=0,W23=0,X23=0,Y23=0),"",IF(AND(V23=0,W23=0,X23=0),Z23-Y23,IF(AND(V23=0,W23=0),(Z23-AVERAGE(X23:Y23)),IF(V23=0,(Z23-AVERAGE(W23:Y23)),(Z23-AVERAGE(V23:Y23))))))</f>
        <v>-1.5</v>
      </c>
      <c r="AD23" s="411">
        <f>IF(AND(V23=0,W23=0,X23=0,Y23=0),"",IF(AND(V23=0,W23=0,X23=0),AC23/Y23,IF(AND(V23=0,W23=0),(AC23/AVERAGE(X23:Y23)),IF(V23=0,(AC23/AVERAGE(W23:Y23)),(AC23/AVERAGE(V23:Y23))))))</f>
        <v>-0.6</v>
      </c>
      <c r="AE23" s="213">
        <f>INDEX(AE!$A$1:$K$500,MATCH($B23,AE!$A:$A,0),2)</f>
        <v>3</v>
      </c>
      <c r="AF23" s="214">
        <f>INDEX(AE!$A$1:$K$500,MATCH($B23,AE!$A:$A,0),3)</f>
        <v>4</v>
      </c>
      <c r="AG23" s="214">
        <f>INDEX(AE!$A$1:$K$500,MATCH($B23,AE!$A:$A,0),4)</f>
        <v>3</v>
      </c>
      <c r="AH23" s="214">
        <f>INDEX(AE!$A$1:$K$500,MATCH($B23,AE!$A:$A,0),5)</f>
        <v>7</v>
      </c>
      <c r="AI23" s="215">
        <f>INDEX(AE!$A$1:$K$500,MATCH($B23,AE!$A:$A,0),6)</f>
        <v>4</v>
      </c>
      <c r="AJ23" s="34">
        <f t="shared" ref="AJ23:AJ25" si="86">IF(AND(AE23=0,AF23=0,AG23=0,AH23=0),AI23,IF(AND(AE23=0,AF23=0,AG23=0),AVERAGE(AH23:AI23),IF(AND(AF23=0,AE23=0),AVERAGE(AG23:AI23),IF(AE23=0,AVERAGE(AF23:AI23),AVERAGE(AE23:AI23)))))</f>
        <v>4.2</v>
      </c>
      <c r="AK23" s="28">
        <f t="shared" ref="AK23:AK25" si="87">IF(AND(AE23=0,AF23=0,AG23=0,AH23=0),"",IF(AND(AE23=0,AF23=0,AG23=0),AI23-AH23,IF(AND(AE23=0,AF23=0),(AI23-AVERAGE(AG23:AH23)),IF(AE23=0,(AI23-AVERAGE(AF23:AH23)),(AI23-AVERAGE(AE23:AH23))))))</f>
        <v>-0.25</v>
      </c>
      <c r="AL23" s="413">
        <f>IF(AND(AE23=0,AF23=0,AG23=0,AH23=0),"",IF(AND(AE23=0,AF23=0,AG23=0),AK23/AH23,IF(AND(AE23=0,AF23=0),(AK23/AVERAGE(AG23:AH23)),IF(AE23=0,(AK23/AVERAGE(AF23:AH23)),(AK23/AVERAGE(AE23:AH23))))))</f>
        <v>-5.8823529411764705E-2</v>
      </c>
      <c r="AM23" s="35">
        <f t="shared" ref="AM23:AM25" si="88">IF(AJ23=0,"",AB23/AJ23)</f>
        <v>0.52380952380952384</v>
      </c>
      <c r="AN23" s="41">
        <f t="shared" ref="AN23:AN25" si="89">IF(AI23=0,"",Z23/AI23)</f>
        <v>0.25</v>
      </c>
    </row>
    <row r="24" spans="1:42">
      <c r="A24" s="188" t="s">
        <v>274</v>
      </c>
      <c r="B24" s="188" t="s">
        <v>275</v>
      </c>
      <c r="C24" s="393" t="s">
        <v>24</v>
      </c>
      <c r="D24" s="54">
        <f>INDEX(PR!$A$1:$F$502,MATCH($B24,PR!$A:$A,0),2)</f>
        <v>1</v>
      </c>
      <c r="E24" s="55">
        <f>INDEX(PR!$A$1:$F$502,MATCH($B24,PR!$A:$A,0),3)</f>
        <v>0</v>
      </c>
      <c r="F24" s="55">
        <f>INDEX(PR!$A$1:$F$502,MATCH($B24,PR!$A:$A,0),4)</f>
        <v>0</v>
      </c>
      <c r="G24" s="55">
        <f>INDEX(PR!$A$1:$F$502,MATCH($B24,PR!$A:$A,0),5)</f>
        <v>0</v>
      </c>
      <c r="H24" s="56">
        <f>INDEX(PR!$A$1:$F$502,MATCH($B24,PR!$A:$A,0),6)</f>
        <v>0</v>
      </c>
      <c r="I24" s="48">
        <f t="shared" ref="I24:I25" si="90">COUNTIF(D24:H24,"&lt;20")</f>
        <v>5</v>
      </c>
      <c r="J24" s="52">
        <f t="shared" si="78"/>
        <v>0.2</v>
      </c>
      <c r="K24" s="52">
        <f t="shared" si="79"/>
        <v>-0.25</v>
      </c>
      <c r="L24" s="50">
        <f t="shared" ref="L24:L25" si="91">IF(AND(D24=0,E24=0,F24=0,G24=0),"",IF(AND(D24=0,E24=0,F24=0),K24/G24,IF(AND(D24=0,E24=0),(K24/AVERAGE(F24:G24)),IF(D24=0,(K24/AVERAGE(E24:G24)),(K24/AVERAGE(D24:G24))))))</f>
        <v>-1</v>
      </c>
      <c r="M24" s="55">
        <f>INDEX(GR!$A$1:$F$515,MATCH($B24,GR!$A:$A,0),2)</f>
        <v>3</v>
      </c>
      <c r="N24" s="55">
        <f>INDEX(GR!$A$1:$F$515,MATCH($B24,GR!$A:$A,0),3)</f>
        <v>1</v>
      </c>
      <c r="O24" s="55">
        <f>INDEX(GR!$A$1:$F$515,MATCH($B24,GR!$A:$A,0),4)</f>
        <v>0</v>
      </c>
      <c r="P24" s="55">
        <f>INDEX(GR!$A$1:$F$515,MATCH($B24,GR!$A:$A,0),5)</f>
        <v>0</v>
      </c>
      <c r="Q24" s="55">
        <f>INDEX(GR!$A$1:$F$515,MATCH($B24,GR!$A:$A,0),6)</f>
        <v>0</v>
      </c>
      <c r="R24" s="51">
        <f t="shared" si="80"/>
        <v>5</v>
      </c>
      <c r="S24" s="52">
        <f t="shared" si="81"/>
        <v>0.8</v>
      </c>
      <c r="T24" s="52">
        <f t="shared" si="82"/>
        <v>-1</v>
      </c>
      <c r="U24" s="50">
        <f t="shared" ref="U24:U25" si="92">IF(AND(M24=0,N24=0,O24=0,P24=0),"",IF(AND(M24=0,N24=0,O24=0),T24/P24,IF(AND(M24=0,N24=0),(T24/AVERAGE(O24:P24)),IF(M24=0,(T24/AVERAGE(N24:P24)),(T24/AVERAGE(M24:P24))))))</f>
        <v>-1</v>
      </c>
      <c r="V24" s="54">
        <f>INDEX(AE!$A$1:$K$500,MATCH($B24,AE!$A:$A,0),7)</f>
        <v>0</v>
      </c>
      <c r="W24" s="55">
        <f>INDEX(AE!$A$1:$K$500,MATCH($B24,AE!$A:$A,0),8)</f>
        <v>0</v>
      </c>
      <c r="X24" s="55">
        <f>INDEX(AE!$A$1:$K$500,MATCH($B24,AE!$A:$A,0),9)</f>
        <v>0</v>
      </c>
      <c r="Y24" s="55">
        <f>INDEX(AE!$A$1:$K$500,MATCH($B24,AE!$A:$A,0),10)</f>
        <v>0</v>
      </c>
      <c r="Z24" s="56">
        <f>INDEX(AE!$A$1:$K$500,MATCH($B24,AE!$A:$A,0),11)</f>
        <v>0</v>
      </c>
      <c r="AA24" s="51">
        <f t="shared" si="83"/>
        <v>5</v>
      </c>
      <c r="AB24" s="52">
        <f t="shared" si="84"/>
        <v>0</v>
      </c>
      <c r="AC24" s="52" t="str">
        <f t="shared" si="85"/>
        <v/>
      </c>
      <c r="AD24" s="50" t="str">
        <f t="shared" ref="AD24:AD25" si="93">IF(AND(V24=0,W24=0,X24=0,Y24=0),"",IF(AND(V24=0,W24=0,X24=0),AC24/Y24,IF(AND(V24=0,W24=0),(AC24/AVERAGE(X24:Y24)),IF(V24=0,(AC24/AVERAGE(W24:Y24)),(AC24/AVERAGE(V24:Y24))))))</f>
        <v/>
      </c>
      <c r="AE24" s="224">
        <f>INDEX(AE!$A$1:$K$500,MATCH($B24,AE!$A:$A,0),2)</f>
        <v>0</v>
      </c>
      <c r="AF24" s="225">
        <f>INDEX(AE!$A$1:$K$500,MATCH($B24,AE!$A:$A,0),3)</f>
        <v>0</v>
      </c>
      <c r="AG24" s="225">
        <f>INDEX(AE!$A$1:$K$500,MATCH($B24,AE!$A:$A,0),4)</f>
        <v>0</v>
      </c>
      <c r="AH24" s="225">
        <f>INDEX(AE!$A$1:$K$500,MATCH($B24,AE!$A:$A,0),5)</f>
        <v>0</v>
      </c>
      <c r="AI24" s="226">
        <f>INDEX(AE!$A$1:$K$500,MATCH($B24,AE!$A:$A,0),6)</f>
        <v>0</v>
      </c>
      <c r="AJ24" s="57">
        <f t="shared" si="86"/>
        <v>0</v>
      </c>
      <c r="AK24" s="52" t="str">
        <f t="shared" si="87"/>
        <v/>
      </c>
      <c r="AL24" s="50" t="str">
        <f t="shared" ref="AL24:AL25" si="94">IF(AND(AE24=0,AF24=0,AG24=0,AH24=0),"",IF(AND(AE24=0,AF24=0,AG24=0),AK24/AH24,IF(AND(AE24=0,AF24=0),(AK24/AVERAGE(AG24:AH24)),IF(AE24=0,(AK24/AVERAGE(AF24:AH24)),(AK24/AVERAGE(AE24:AH24))))))</f>
        <v/>
      </c>
      <c r="AM24" s="58" t="str">
        <f t="shared" si="88"/>
        <v/>
      </c>
      <c r="AN24" s="59" t="str">
        <f t="shared" si="89"/>
        <v/>
      </c>
    </row>
    <row r="25" spans="1:42" s="382" customFormat="1">
      <c r="A25" s="382" t="s">
        <v>276</v>
      </c>
      <c r="C25" s="392"/>
      <c r="D25" s="120">
        <f>SUM(D23:D24)</f>
        <v>12</v>
      </c>
      <c r="E25" s="81">
        <f>SUM(E23:E24)</f>
        <v>8</v>
      </c>
      <c r="F25" s="81">
        <f t="shared" ref="F25:H25" si="95">SUM(F23:F24)</f>
        <v>4</v>
      </c>
      <c r="G25" s="81">
        <f t="shared" si="95"/>
        <v>5</v>
      </c>
      <c r="H25" s="81">
        <f t="shared" si="95"/>
        <v>6</v>
      </c>
      <c r="I25" s="388">
        <f t="shared" si="90"/>
        <v>5</v>
      </c>
      <c r="J25" s="384">
        <f t="shared" si="78"/>
        <v>7</v>
      </c>
      <c r="K25" s="384">
        <f t="shared" si="79"/>
        <v>-1.25</v>
      </c>
      <c r="L25" s="431">
        <f t="shared" si="91"/>
        <v>-0.17241379310344829</v>
      </c>
      <c r="M25" s="81">
        <f>SUM(M23:M24)</f>
        <v>3</v>
      </c>
      <c r="N25" s="81">
        <f>SUM(N23:N24)</f>
        <v>1</v>
      </c>
      <c r="O25" s="81">
        <f t="shared" ref="O25:Q25" si="96">SUM(O23:O24)</f>
        <v>2</v>
      </c>
      <c r="P25" s="81">
        <f t="shared" si="96"/>
        <v>4</v>
      </c>
      <c r="Q25" s="81">
        <f t="shared" si="96"/>
        <v>3</v>
      </c>
      <c r="R25" s="138">
        <f t="shared" si="80"/>
        <v>5</v>
      </c>
      <c r="S25" s="384">
        <f t="shared" si="81"/>
        <v>2.6</v>
      </c>
      <c r="T25" s="384">
        <f t="shared" si="82"/>
        <v>0.5</v>
      </c>
      <c r="U25" s="385">
        <f t="shared" si="92"/>
        <v>0.2</v>
      </c>
      <c r="V25" s="81">
        <f>SUM(V23:V24)</f>
        <v>1</v>
      </c>
      <c r="W25" s="81">
        <f>SUM(W23:W24)</f>
        <v>2</v>
      </c>
      <c r="X25" s="81">
        <f t="shared" ref="X25:Z25" si="97">SUM(X23:X24)</f>
        <v>3</v>
      </c>
      <c r="Y25" s="81">
        <f t="shared" si="97"/>
        <v>4</v>
      </c>
      <c r="Z25" s="81">
        <f t="shared" si="97"/>
        <v>1</v>
      </c>
      <c r="AA25" s="138">
        <f t="shared" si="83"/>
        <v>5</v>
      </c>
      <c r="AB25" s="384">
        <f t="shared" si="84"/>
        <v>2.2000000000000002</v>
      </c>
      <c r="AC25" s="384">
        <f t="shared" si="85"/>
        <v>-1.5</v>
      </c>
      <c r="AD25" s="433">
        <f t="shared" si="93"/>
        <v>-0.6</v>
      </c>
      <c r="AE25" s="81">
        <f>SUM(AE23:AE24)</f>
        <v>3</v>
      </c>
      <c r="AF25" s="81">
        <f>SUM(AF23:AF24)</f>
        <v>4</v>
      </c>
      <c r="AG25" s="81">
        <f t="shared" ref="AG25:AI25" si="98">SUM(AG23:AG24)</f>
        <v>3</v>
      </c>
      <c r="AH25" s="81">
        <f t="shared" si="98"/>
        <v>7</v>
      </c>
      <c r="AI25" s="81">
        <f t="shared" si="98"/>
        <v>4</v>
      </c>
      <c r="AJ25" s="386">
        <f t="shared" si="86"/>
        <v>4.2</v>
      </c>
      <c r="AK25" s="384">
        <f t="shared" si="87"/>
        <v>-0.25</v>
      </c>
      <c r="AL25" s="430">
        <f t="shared" si="94"/>
        <v>-5.8823529411764705E-2</v>
      </c>
      <c r="AM25" s="84">
        <f t="shared" si="88"/>
        <v>0.52380952380952384</v>
      </c>
      <c r="AN25" s="85">
        <f t="shared" si="89"/>
        <v>0.25</v>
      </c>
      <c r="AO25" s="389">
        <v>2.4700000000000002</v>
      </c>
      <c r="AP25" s="389">
        <v>2.0099999999999998</v>
      </c>
    </row>
    <row r="26" spans="1:42" s="6" customFormat="1">
      <c r="A26" s="1"/>
      <c r="B26" s="2"/>
      <c r="C26" s="2"/>
      <c r="D26" s="481" t="s">
        <v>0</v>
      </c>
      <c r="E26" s="482"/>
      <c r="F26" s="482"/>
      <c r="G26" s="482"/>
      <c r="H26" s="482"/>
      <c r="I26" s="87"/>
      <c r="J26" s="222"/>
      <c r="K26" s="222"/>
      <c r="L26" s="89"/>
      <c r="M26" s="483" t="s">
        <v>1</v>
      </c>
      <c r="N26" s="484"/>
      <c r="O26" s="484"/>
      <c r="P26" s="484"/>
      <c r="Q26" s="484"/>
      <c r="R26" s="90"/>
      <c r="S26" s="91"/>
      <c r="T26" s="91"/>
      <c r="U26" s="92"/>
      <c r="V26" s="481" t="s">
        <v>2</v>
      </c>
      <c r="W26" s="482"/>
      <c r="X26" s="482"/>
      <c r="Y26" s="482"/>
      <c r="Z26" s="482"/>
      <c r="AA26" s="93"/>
      <c r="AB26" s="94"/>
      <c r="AC26" s="94"/>
      <c r="AD26" s="95"/>
      <c r="AE26" s="492" t="s">
        <v>3</v>
      </c>
      <c r="AF26" s="493"/>
      <c r="AG26" s="493"/>
      <c r="AH26" s="493"/>
      <c r="AI26" s="493"/>
      <c r="AJ26" s="96"/>
      <c r="AK26" s="94"/>
      <c r="AL26" s="95"/>
      <c r="AM26" s="3" t="s">
        <v>4</v>
      </c>
      <c r="AN26" s="4">
        <v>2024</v>
      </c>
      <c r="AO26" s="216"/>
      <c r="AP26" s="216"/>
    </row>
    <row r="27" spans="1:42" s="6" customFormat="1">
      <c r="A27" s="7" t="s">
        <v>277</v>
      </c>
      <c r="B27" s="8" t="s">
        <v>8</v>
      </c>
      <c r="C27" s="8"/>
      <c r="D27" s="9" t="s">
        <v>9</v>
      </c>
      <c r="E27" s="10" t="s">
        <v>10</v>
      </c>
      <c r="F27" s="10" t="s">
        <v>11</v>
      </c>
      <c r="G27" s="10" t="s">
        <v>12</v>
      </c>
      <c r="H27" s="10" t="s">
        <v>713</v>
      </c>
      <c r="I27" s="11" t="s">
        <v>240</v>
      </c>
      <c r="J27" s="14" t="s">
        <v>4</v>
      </c>
      <c r="K27" s="14" t="s">
        <v>14</v>
      </c>
      <c r="L27" s="13" t="s">
        <v>15</v>
      </c>
      <c r="M27" s="10" t="s">
        <v>9</v>
      </c>
      <c r="N27" s="10" t="s">
        <v>10</v>
      </c>
      <c r="O27" s="10" t="s">
        <v>11</v>
      </c>
      <c r="P27" s="10" t="s">
        <v>12</v>
      </c>
      <c r="Q27" s="10" t="s">
        <v>713</v>
      </c>
      <c r="R27" s="11" t="s">
        <v>16</v>
      </c>
      <c r="S27" s="14" t="s">
        <v>4</v>
      </c>
      <c r="T27" s="14" t="s">
        <v>14</v>
      </c>
      <c r="U27" s="15" t="s">
        <v>15</v>
      </c>
      <c r="V27" s="9" t="s">
        <v>9</v>
      </c>
      <c r="W27" s="10" t="s">
        <v>10</v>
      </c>
      <c r="X27" s="10" t="s">
        <v>11</v>
      </c>
      <c r="Y27" s="10" t="s">
        <v>12</v>
      </c>
      <c r="Z27" s="10" t="s">
        <v>713</v>
      </c>
      <c r="AA27" s="11" t="s">
        <v>17</v>
      </c>
      <c r="AB27" s="14" t="s">
        <v>4</v>
      </c>
      <c r="AC27" s="14" t="s">
        <v>14</v>
      </c>
      <c r="AD27" s="13" t="s">
        <v>15</v>
      </c>
      <c r="AE27" s="212" t="s">
        <v>9</v>
      </c>
      <c r="AF27" s="12" t="s">
        <v>10</v>
      </c>
      <c r="AG27" s="12" t="s">
        <v>11</v>
      </c>
      <c r="AH27" s="12" t="s">
        <v>12</v>
      </c>
      <c r="AI27" s="12" t="s">
        <v>713</v>
      </c>
      <c r="AJ27" s="16" t="s">
        <v>4</v>
      </c>
      <c r="AK27" s="14" t="s">
        <v>14</v>
      </c>
      <c r="AL27" s="13" t="s">
        <v>15</v>
      </c>
      <c r="AM27" s="17" t="s">
        <v>18</v>
      </c>
      <c r="AN27" s="18" t="s">
        <v>18</v>
      </c>
      <c r="AO27" s="216"/>
      <c r="AP27" s="216"/>
    </row>
    <row r="28" spans="1:42">
      <c r="A28" s="43" t="s">
        <v>278</v>
      </c>
      <c r="B28" s="43" t="s">
        <v>279</v>
      </c>
      <c r="C28" s="393" t="s">
        <v>24</v>
      </c>
      <c r="D28" s="54">
        <f>INDEX(PR!$A$1:$F$502,MATCH($B28,PR!$A:$A,0),2)</f>
        <v>27</v>
      </c>
      <c r="E28" s="55">
        <f>INDEX(PR!$A$1:$F$502,MATCH($B28,PR!$A:$A,0),3)</f>
        <v>39</v>
      </c>
      <c r="F28" s="55">
        <f>INDEX(PR!$A$1:$F$502,MATCH($B28,PR!$A:$A,0),4)</f>
        <v>2</v>
      </c>
      <c r="G28" s="55">
        <f>INDEX(PR!$A$1:$F$502,MATCH($B28,PR!$A:$A,0),5)</f>
        <v>0</v>
      </c>
      <c r="H28" s="56">
        <f>INDEX(PR!$A$1:$F$502,MATCH($B28,PR!$A:$A,0),6)</f>
        <v>0</v>
      </c>
      <c r="I28" s="48">
        <f>COUNTIF(D28:H28,"&lt;20")</f>
        <v>3</v>
      </c>
      <c r="J28" s="52">
        <f t="shared" ref="J28:J31" si="99">IF(AND(D28=0,E28=0,F28=0,G28=0),H28,IF(AND(D28=0,E28=0,F28=0),AVERAGE(G28:H28),IF(AND(E28=0,D28=0),AVERAGE(F28:H28),IF(D28=0,AVERAGE(E28:H28),AVERAGE(D28:H28)))))</f>
        <v>13.6</v>
      </c>
      <c r="K28" s="52">
        <f t="shared" ref="K28:K31" si="100">IF(AND(D28=0,E28=0,F28=0,G28=0),"",IF(AND(D28=0,E28=0,F28=0),H28-G28,IF(AND(D28=0,E28=0),(H28-AVERAGE(F28:G28)),IF(D28=0,(H28-AVERAGE(E28:G28)),(H28-AVERAGE(D28:G28))))))</f>
        <v>-17</v>
      </c>
      <c r="L28" s="50">
        <f>IF(AND(D28=0,E28=0,F28=0,G28=0),"",IF(AND(D28=0,E28=0,F28=0),K28/G28,IF(AND(D28=0,E28=0),(K28/AVERAGE(F28:G28)),IF(D28=0,(K28/AVERAGE(E28:G28)),(K28/AVERAGE(D28:G28))))))</f>
        <v>-1</v>
      </c>
      <c r="M28" s="55">
        <f>INDEX(GR!$A$1:$F$515,MATCH($B28,GR!$A:$A,0),2)</f>
        <v>19</v>
      </c>
      <c r="N28" s="55">
        <f>INDEX(GR!$A$1:$F$515,MATCH($B28,GR!$A:$A,0),3)</f>
        <v>15</v>
      </c>
      <c r="O28" s="55">
        <f>INDEX(GR!$A$1:$F$515,MATCH($B28,GR!$A:$A,0),4)</f>
        <v>12</v>
      </c>
      <c r="P28" s="55">
        <f>INDEX(GR!$A$1:$F$515,MATCH($B28,GR!$A:$A,0),5)</f>
        <v>0</v>
      </c>
      <c r="Q28" s="55">
        <f>INDEX(GR!$A$1:$F$515,MATCH($B28,GR!$A:$A,0),6)</f>
        <v>0</v>
      </c>
      <c r="R28" s="51">
        <f t="shared" ref="R28:R33" si="101">COUNTIF(M28:Q28,"&lt;10")</f>
        <v>2</v>
      </c>
      <c r="S28" s="52">
        <f t="shared" ref="S28:S33" si="102">IF(AND(M28=0,N28=0,O28=0,P28=0),Q28,IF(AND(M28=0,N28=0,O28=0),AVERAGE(P28:Q28),IF(AND(N28=0,M28=0),AVERAGE(O28:Q28),IF(M28=0,AVERAGE(N28:Q28),AVERAGE(M28:Q28)))))</f>
        <v>9.1999999999999993</v>
      </c>
      <c r="T28" s="52">
        <f t="shared" ref="T28:T33" si="103">IF(AND(M28=0,N28=0,O28=0,P28=0),"",IF(AND(M28=0,N28=0,O28=0),Q28-P28,IF(AND(M28=0,N28=0),(Q28-AVERAGE(O28:P28)),IF(M28=0,(Q28-AVERAGE(N28:P28)),(Q28-AVERAGE(M28:P28))))))</f>
        <v>-11.5</v>
      </c>
      <c r="U28" s="50">
        <f>IF(AND(M28=0,N28=0,O28=0,P28=0),"",IF(AND(M28=0,N28=0,O28=0),T28/P28,IF(AND(M28=0,N28=0),(T28/AVERAGE(O28:P28)),IF(M28=0,(T28/AVERAGE(N28:P28)),(T28/AVERAGE(M28:P28))))))</f>
        <v>-1</v>
      </c>
      <c r="V28" s="54">
        <f>INDEX(AE!$A$1:$K$500,MATCH($B28,AE!$A:$A,0),7)</f>
        <v>12</v>
      </c>
      <c r="W28" s="55">
        <f>INDEX(AE!$A$1:$K$500,MATCH($B28,AE!$A:$A,0),8)</f>
        <v>27</v>
      </c>
      <c r="X28" s="55">
        <f>INDEX(AE!$A$1:$K$500,MATCH($B28,AE!$A:$A,0),9)</f>
        <v>38</v>
      </c>
      <c r="Y28" s="55">
        <f>INDEX(AE!$A$1:$K$500,MATCH($B28,AE!$A:$A,0),10)</f>
        <v>0</v>
      </c>
      <c r="Z28" s="56">
        <f>INDEX(AE!$A$1:$K$500,MATCH($B28,AE!$A:$A,0),11)</f>
        <v>0</v>
      </c>
      <c r="AA28" s="51">
        <f t="shared" ref="AA28:AA33" si="104">COUNTIF(V28:Z28,"&lt;10")</f>
        <v>2</v>
      </c>
      <c r="AB28" s="52">
        <f t="shared" ref="AB28:AB33" si="105">IF(AND(V28=0,W28=0,X28=0,Y28=0),Z28,IF(AND(V28=0,W28=0,X28=0),AVERAGE(Y28:Z28),IF(AND(W28=0,V28=0),AVERAGE(X28:Z28),IF(V28=0,AVERAGE(W28:Z28),AVERAGE(V28:Z28)))))</f>
        <v>15.4</v>
      </c>
      <c r="AC28" s="52">
        <f t="shared" ref="AC28:AC33" si="106">IF(AND(V28=0,W28=0,X28=0,Y28=0),"",IF(AND(V28=0,W28=0,X28=0),Z28-Y28,IF(AND(V28=0,W28=0),(Z28-AVERAGE(X28:Y28)),IF(V28=0,(Z28-AVERAGE(W28:Y28)),(Z28-AVERAGE(V28:Y28))))))</f>
        <v>-19.25</v>
      </c>
      <c r="AD28" s="50">
        <f>IF(AND(V28=0,W28=0,X28=0,Y28=0),"",IF(AND(V28=0,W28=0,X28=0),AC28/Y28,IF(AND(V28=0,W28=0),(AC28/AVERAGE(X28:Y28)),IF(V28=0,(AC28/AVERAGE(W28:Y28)),(AC28/AVERAGE(V28:Y28))))))</f>
        <v>-1</v>
      </c>
      <c r="AE28" s="224">
        <f>INDEX(AE!$A$1:$K$500,MATCH($B28,AE!$A:$A,0),2)</f>
        <v>21</v>
      </c>
      <c r="AF28" s="225">
        <f>INDEX(AE!$A$1:$K$500,MATCH($B28,AE!$A:$A,0),3)</f>
        <v>41</v>
      </c>
      <c r="AG28" s="225">
        <f>INDEX(AE!$A$1:$K$500,MATCH($B28,AE!$A:$A,0),4)</f>
        <v>61</v>
      </c>
      <c r="AH28" s="225">
        <f>INDEX(AE!$A$1:$K$500,MATCH($B28,AE!$A:$A,0),5)</f>
        <v>0</v>
      </c>
      <c r="AI28" s="226">
        <f>INDEX(AE!$A$1:$K$500,MATCH($B28,AE!$A:$A,0),6)</f>
        <v>0</v>
      </c>
      <c r="AJ28" s="57">
        <f t="shared" ref="AJ28:AJ33" si="107">IF(AND(AE28=0,AF28=0,AG28=0,AH28=0),AI28,IF(AND(AE28=0,AF28=0,AG28=0),AVERAGE(AH28:AI28),IF(AND(AF28=0,AE28=0),AVERAGE(AG28:AI28),IF(AE28=0,AVERAGE(AF28:AI28),AVERAGE(AE28:AI28)))))</f>
        <v>24.6</v>
      </c>
      <c r="AK28" s="52">
        <f t="shared" ref="AK28:AK33" si="108">IF(AND(AE28=0,AF28=0,AG28=0,AH28=0),"",IF(AND(AE28=0,AF28=0,AG28=0),AI28-AH28,IF(AND(AE28=0,AF28=0),(AI28-AVERAGE(AG28:AH28)),IF(AE28=0,(AI28-AVERAGE(AF28:AH28)),(AI28-AVERAGE(AE28:AH28))))))</f>
        <v>-30.75</v>
      </c>
      <c r="AL28" s="50">
        <f t="shared" ref="AL28:AL33" si="109">IF(AND(AE28=0,AF28=0,AG28=0,AH28=0),"",IF(AND(AE28=0,AF28=0,AG28=0),AK28/AH28,IF(AND(AE28=0,AF28=0),(AK28/AVERAGE(AG28:AH28)),IF(AE28=0,(AK28/AVERAGE(AF28:AH28)),(AK28/AVERAGE(AE28:AH28))))))</f>
        <v>-1</v>
      </c>
      <c r="AM28" s="58">
        <f t="shared" ref="AM28:AM33" si="110">IF(AJ28=0,"",AB28/AJ28)</f>
        <v>0.62601626016260159</v>
      </c>
      <c r="AN28" s="59" t="str">
        <f t="shared" ref="AN28:AN33" si="111">IF(AI28=0,"",Z28/AI28)</f>
        <v/>
      </c>
    </row>
    <row r="29" spans="1:42">
      <c r="A29" s="359" t="s">
        <v>280</v>
      </c>
      <c r="B29" s="359" t="s">
        <v>281</v>
      </c>
      <c r="C29" s="394" t="s">
        <v>47</v>
      </c>
      <c r="D29" s="109">
        <f>INDEX(PR!$A$1:$F$502,MATCH($B29,PR!$A:$A,0),2)</f>
        <v>0</v>
      </c>
      <c r="E29" s="110">
        <f>INDEX(PR!$A$1:$F$502,MATCH($B29,PR!$A:$A,0),3)</f>
        <v>0</v>
      </c>
      <c r="F29" s="110">
        <f>INDEX(PR!$A$1:$F$502,MATCH($B29,PR!$A:$A,0),4)</f>
        <v>61</v>
      </c>
      <c r="G29" s="110">
        <f>INDEX(PR!$A$1:$F$502,MATCH($B29,PR!$A:$A,0),5)</f>
        <v>68</v>
      </c>
      <c r="H29" s="111">
        <f>INDEX(PR!$A$1:$F$502,MATCH($B29,PR!$A:$A,0),6)</f>
        <v>82</v>
      </c>
      <c r="I29" s="103">
        <f t="shared" ref="I29:I33" si="112">COUNTIF(D29:H29,"&lt;20")</f>
        <v>2</v>
      </c>
      <c r="J29" s="107">
        <f t="shared" si="99"/>
        <v>70.333333333333329</v>
      </c>
      <c r="K29" s="107">
        <f t="shared" si="100"/>
        <v>17.5</v>
      </c>
      <c r="L29" s="105">
        <f t="shared" ref="L29:L33" si="113">IF(AND(D29=0,E29=0,F29=0,G29=0),"",IF(AND(D29=0,E29=0,F29=0),K29/G29,IF(AND(D29=0,E29=0),(K29/AVERAGE(F29:G29)),IF(D29=0,(K29/AVERAGE(E29:G29)),(K29/AVERAGE(D29:G29))))))</f>
        <v>0.27131782945736432</v>
      </c>
      <c r="M29" s="110">
        <f>INDEX(GR!$A$1:$F$515,MATCH($B29,GR!$A:$A,0),2)</f>
        <v>0</v>
      </c>
      <c r="N29" s="110">
        <f>INDEX(GR!$A$1:$F$515,MATCH($B29,GR!$A:$A,0),3)</f>
        <v>0</v>
      </c>
      <c r="O29" s="110">
        <f>INDEX(GR!$A$1:$F$515,MATCH($B29,GR!$A:$A,0),4)</f>
        <v>22</v>
      </c>
      <c r="P29" s="110">
        <f>INDEX(GR!$A$1:$F$515,MATCH($B29,GR!$A:$A,0),5)</f>
        <v>28</v>
      </c>
      <c r="Q29" s="110">
        <f>INDEX(GR!$A$1:$F$515,MATCH($B29,GR!$A:$A,0),6)</f>
        <v>30</v>
      </c>
      <c r="R29" s="106">
        <f t="shared" si="101"/>
        <v>2</v>
      </c>
      <c r="S29" s="107">
        <f t="shared" si="102"/>
        <v>26.666666666666668</v>
      </c>
      <c r="T29" s="107">
        <f t="shared" si="103"/>
        <v>5</v>
      </c>
      <c r="U29" s="105">
        <f t="shared" ref="U29:U33" si="114">IF(AND(M29=0,N29=0,O29=0,P29=0),"",IF(AND(M29=0,N29=0,O29=0),T29/P29,IF(AND(M29=0,N29=0),(T29/AVERAGE(O29:P29)),IF(M29=0,(T29/AVERAGE(N29:P29)),(T29/AVERAGE(M29:P29))))))</f>
        <v>0.2</v>
      </c>
      <c r="V29" s="109">
        <f>INDEX(AE!$A$1:$K$500,MATCH($B29,AE!$A:$A,0),7)</f>
        <v>0</v>
      </c>
      <c r="W29" s="110">
        <f>INDEX(AE!$A$1:$K$500,MATCH($B29,AE!$A:$A,0),8)</f>
        <v>0</v>
      </c>
      <c r="X29" s="110">
        <f>INDEX(AE!$A$1:$K$500,MATCH($B29,AE!$A:$A,0),9)</f>
        <v>0</v>
      </c>
      <c r="Y29" s="110">
        <f>INDEX(AE!$A$1:$K$500,MATCH($B29,AE!$A:$A,0),10)</f>
        <v>33</v>
      </c>
      <c r="Z29" s="111">
        <f>INDEX(AE!$A$1:$K$500,MATCH($B29,AE!$A:$A,0),11)</f>
        <v>44</v>
      </c>
      <c r="AA29" s="106">
        <f t="shared" si="104"/>
        <v>3</v>
      </c>
      <c r="AB29" s="107">
        <f t="shared" si="105"/>
        <v>38.5</v>
      </c>
      <c r="AC29" s="107">
        <f t="shared" si="106"/>
        <v>11</v>
      </c>
      <c r="AD29" s="105">
        <f t="shared" ref="AD29:AD33" si="115">IF(AND(V29=0,W29=0,X29=0,Y29=0),"",IF(AND(V29=0,W29=0,X29=0),AC29/Y29,IF(AND(V29=0,W29=0),(AC29/AVERAGE(X29:Y29)),IF(V29=0,(AC29/AVERAGE(W29:Y29)),(AC29/AVERAGE(V29:Y29))))))</f>
        <v>0.33333333333333331</v>
      </c>
      <c r="AE29" s="217">
        <f>INDEX(AE!$A$1:$K$500,MATCH($B29,AE!$A:$A,0),2)</f>
        <v>0</v>
      </c>
      <c r="AF29" s="218">
        <f>INDEX(AE!$A$1:$K$500,MATCH($B29,AE!$A:$A,0),3)</f>
        <v>0</v>
      </c>
      <c r="AG29" s="218">
        <f>INDEX(AE!$A$1:$K$500,MATCH($B29,AE!$A:$A,0),4)</f>
        <v>0</v>
      </c>
      <c r="AH29" s="218">
        <f>INDEX(AE!$A$1:$K$500,MATCH($B29,AE!$A:$A,0),5)</f>
        <v>55</v>
      </c>
      <c r="AI29" s="219">
        <f>INDEX(AE!$A$1:$K$500,MATCH($B29,AE!$A:$A,0),6)</f>
        <v>65</v>
      </c>
      <c r="AJ29" s="112">
        <f t="shared" si="107"/>
        <v>60</v>
      </c>
      <c r="AK29" s="107">
        <f t="shared" si="108"/>
        <v>10</v>
      </c>
      <c r="AL29" s="105">
        <f t="shared" si="109"/>
        <v>0.18181818181818182</v>
      </c>
      <c r="AM29" s="113">
        <f t="shared" si="110"/>
        <v>0.64166666666666672</v>
      </c>
      <c r="AN29" s="114">
        <f t="shared" si="111"/>
        <v>0.67692307692307696</v>
      </c>
    </row>
    <row r="30" spans="1:42">
      <c r="A30" s="359" t="s">
        <v>282</v>
      </c>
      <c r="B30" s="359" t="s">
        <v>283</v>
      </c>
      <c r="C30" s="394" t="s">
        <v>47</v>
      </c>
      <c r="D30" s="109">
        <f>INDEX(PR!$A$1:$F$502,MATCH($B30,PR!$A:$A,0),2)</f>
        <v>0</v>
      </c>
      <c r="E30" s="110">
        <f>INDEX(PR!$A$1:$F$502,MATCH($B30,PR!$A:$A,0),3)</f>
        <v>0</v>
      </c>
      <c r="F30" s="110">
        <f>INDEX(PR!$A$1:$F$502,MATCH($B30,PR!$A:$A,0),4)</f>
        <v>1</v>
      </c>
      <c r="G30" s="110">
        <f>INDEX(PR!$A$1:$F$502,MATCH($B30,PR!$A:$A,0),5)</f>
        <v>0</v>
      </c>
      <c r="H30" s="111">
        <f>INDEX(PR!$A$1:$F$502,MATCH($B30,PR!$A:$A,0),6)</f>
        <v>0</v>
      </c>
      <c r="I30" s="103">
        <f t="shared" si="112"/>
        <v>5</v>
      </c>
      <c r="J30" s="107">
        <f t="shared" si="99"/>
        <v>0.33333333333333331</v>
      </c>
      <c r="K30" s="107">
        <f t="shared" si="100"/>
        <v>-0.5</v>
      </c>
      <c r="L30" s="105">
        <f t="shared" si="113"/>
        <v>-1</v>
      </c>
      <c r="M30" s="110">
        <f>INDEX(GR!$A$1:$F$515,MATCH($B30,GR!$A:$A,0),2)</f>
        <v>0</v>
      </c>
      <c r="N30" s="110">
        <f>INDEX(GR!$A$1:$F$515,MATCH($B30,GR!$A:$A,0),3)</f>
        <v>0</v>
      </c>
      <c r="O30" s="110">
        <f>INDEX(GR!$A$1:$F$515,MATCH($B30,GR!$A:$A,0),4)</f>
        <v>0</v>
      </c>
      <c r="P30" s="110">
        <f>INDEX(GR!$A$1:$F$515,MATCH($B30,GR!$A:$A,0),5)</f>
        <v>1</v>
      </c>
      <c r="Q30" s="110">
        <f>INDEX(GR!$A$1:$F$515,MATCH($B30,GR!$A:$A,0),6)</f>
        <v>0</v>
      </c>
      <c r="R30" s="106">
        <f t="shared" si="101"/>
        <v>5</v>
      </c>
      <c r="S30" s="107">
        <f t="shared" si="102"/>
        <v>0.5</v>
      </c>
      <c r="T30" s="107">
        <f t="shared" si="103"/>
        <v>-1</v>
      </c>
      <c r="U30" s="105">
        <f t="shared" si="114"/>
        <v>-1</v>
      </c>
      <c r="V30" s="109">
        <f>INDEX(AE!$A$1:$K$500,MATCH($B30,AE!$A:$A,0),7)</f>
        <v>0</v>
      </c>
      <c r="W30" s="110">
        <f>INDEX(AE!$A$1:$K$500,MATCH($B30,AE!$A:$A,0),8)</f>
        <v>0</v>
      </c>
      <c r="X30" s="110">
        <f>INDEX(AE!$A$1:$K$500,MATCH($B30,AE!$A:$A,0),9)</f>
        <v>0</v>
      </c>
      <c r="Y30" s="110">
        <f>INDEX(AE!$A$1:$K$500,MATCH($B30,AE!$A:$A,0),10)</f>
        <v>0</v>
      </c>
      <c r="Z30" s="111">
        <f>INDEX(AE!$A$1:$K$500,MATCH($B30,AE!$A:$A,0),11)</f>
        <v>0</v>
      </c>
      <c r="AA30" s="106">
        <f t="shared" si="104"/>
        <v>5</v>
      </c>
      <c r="AB30" s="107">
        <f t="shared" si="105"/>
        <v>0</v>
      </c>
      <c r="AC30" s="107" t="str">
        <f t="shared" si="106"/>
        <v/>
      </c>
      <c r="AD30" s="105" t="str">
        <f t="shared" si="115"/>
        <v/>
      </c>
      <c r="AE30" s="217">
        <f>INDEX(AE!$A$1:$K$500,MATCH($B30,AE!$A:$A,0),2)</f>
        <v>0</v>
      </c>
      <c r="AF30" s="218">
        <f>INDEX(AE!$A$1:$K$500,MATCH($B30,AE!$A:$A,0),3)</f>
        <v>0</v>
      </c>
      <c r="AG30" s="218">
        <f>INDEX(AE!$A$1:$K$500,MATCH($B30,AE!$A:$A,0),4)</f>
        <v>0</v>
      </c>
      <c r="AH30" s="218">
        <f>INDEX(AE!$A$1:$K$500,MATCH($B30,AE!$A:$A,0),5)</f>
        <v>0</v>
      </c>
      <c r="AI30" s="219">
        <f>INDEX(AE!$A$1:$K$500,MATCH($B30,AE!$A:$A,0),6)</f>
        <v>0</v>
      </c>
      <c r="AJ30" s="112">
        <f t="shared" si="107"/>
        <v>0</v>
      </c>
      <c r="AK30" s="107" t="str">
        <f t="shared" si="108"/>
        <v/>
      </c>
      <c r="AL30" s="105" t="str">
        <f t="shared" si="109"/>
        <v/>
      </c>
      <c r="AM30" s="113" t="str">
        <f t="shared" si="110"/>
        <v/>
      </c>
      <c r="AN30" s="114" t="str">
        <f t="shared" si="111"/>
        <v/>
      </c>
    </row>
    <row r="31" spans="1:42">
      <c r="A31" s="71" t="s">
        <v>284</v>
      </c>
      <c r="B31" s="71" t="s">
        <v>279</v>
      </c>
      <c r="D31" s="30">
        <f>SUM(D28:D30)</f>
        <v>27</v>
      </c>
      <c r="E31" s="31">
        <f>SUM(E28:E30)</f>
        <v>39</v>
      </c>
      <c r="F31" s="31">
        <f t="shared" ref="F31:H31" si="116">SUM(F28:F30)</f>
        <v>64</v>
      </c>
      <c r="G31" s="31">
        <f t="shared" si="116"/>
        <v>68</v>
      </c>
      <c r="H31" s="31">
        <f t="shared" si="116"/>
        <v>82</v>
      </c>
      <c r="I31" s="24">
        <f t="shared" si="112"/>
        <v>0</v>
      </c>
      <c r="J31" s="28">
        <f t="shared" si="99"/>
        <v>56</v>
      </c>
      <c r="K31" s="28">
        <f t="shared" si="100"/>
        <v>32.5</v>
      </c>
      <c r="L31" s="39">
        <f t="shared" si="113"/>
        <v>0.65656565656565657</v>
      </c>
      <c r="M31" s="31">
        <f>SUM(M28:M30)</f>
        <v>19</v>
      </c>
      <c r="N31" s="31">
        <f>SUM(N28:N30)</f>
        <v>15</v>
      </c>
      <c r="O31" s="31">
        <f t="shared" ref="O31:Q31" si="117">SUM(O28:O30)</f>
        <v>34</v>
      </c>
      <c r="P31" s="31">
        <f t="shared" si="117"/>
        <v>29</v>
      </c>
      <c r="Q31" s="31">
        <f t="shared" si="117"/>
        <v>30</v>
      </c>
      <c r="R31" s="27">
        <f t="shared" si="101"/>
        <v>0</v>
      </c>
      <c r="S31" s="28">
        <f t="shared" si="102"/>
        <v>25.4</v>
      </c>
      <c r="T31" s="28">
        <f t="shared" si="103"/>
        <v>5.75</v>
      </c>
      <c r="U31" s="39">
        <f t="shared" si="114"/>
        <v>0.23711340206185566</v>
      </c>
      <c r="V31" s="30">
        <f>SUM(V28:V30)</f>
        <v>12</v>
      </c>
      <c r="W31" s="31">
        <f t="shared" ref="W31:Z31" si="118">SUM(W28:W30)</f>
        <v>27</v>
      </c>
      <c r="X31" s="31">
        <f t="shared" si="118"/>
        <v>38</v>
      </c>
      <c r="Y31" s="31">
        <f t="shared" si="118"/>
        <v>33</v>
      </c>
      <c r="Z31" s="32">
        <f t="shared" si="118"/>
        <v>44</v>
      </c>
      <c r="AA31" s="27">
        <f t="shared" si="104"/>
        <v>0</v>
      </c>
      <c r="AB31" s="28">
        <f t="shared" si="105"/>
        <v>30.8</v>
      </c>
      <c r="AC31" s="28">
        <f t="shared" si="106"/>
        <v>16.5</v>
      </c>
      <c r="AD31" s="39">
        <f t="shared" si="115"/>
        <v>0.6</v>
      </c>
      <c r="AE31" s="30">
        <f>SUM(AE28:AE30)</f>
        <v>21</v>
      </c>
      <c r="AF31" s="31">
        <f t="shared" ref="AF31:AI31" si="119">SUM(AF28:AF30)</f>
        <v>41</v>
      </c>
      <c r="AG31" s="31">
        <f t="shared" si="119"/>
        <v>61</v>
      </c>
      <c r="AH31" s="31">
        <f t="shared" si="119"/>
        <v>55</v>
      </c>
      <c r="AI31" s="32">
        <f t="shared" si="119"/>
        <v>65</v>
      </c>
      <c r="AJ31" s="34">
        <f t="shared" si="107"/>
        <v>48.6</v>
      </c>
      <c r="AK31" s="28">
        <f t="shared" si="108"/>
        <v>20.5</v>
      </c>
      <c r="AL31" s="39">
        <f t="shared" si="109"/>
        <v>0.4606741573033708</v>
      </c>
      <c r="AM31" s="35">
        <f t="shared" si="110"/>
        <v>0.63374485596707819</v>
      </c>
      <c r="AN31" s="41">
        <f t="shared" si="111"/>
        <v>0.67692307692307696</v>
      </c>
      <c r="AO31" s="231">
        <v>3.25</v>
      </c>
      <c r="AP31" s="223">
        <v>1.8</v>
      </c>
    </row>
    <row r="32" spans="1:42">
      <c r="A32" s="230"/>
      <c r="B32" s="230"/>
      <c r="D32" s="30"/>
      <c r="E32" s="31"/>
      <c r="F32" s="31"/>
      <c r="G32" s="31"/>
      <c r="H32" s="31"/>
      <c r="I32" s="24"/>
      <c r="J32" s="28"/>
      <c r="K32" s="28"/>
      <c r="L32" s="39"/>
      <c r="M32" s="31"/>
      <c r="N32" s="31"/>
      <c r="O32" s="31"/>
      <c r="P32" s="31"/>
      <c r="Q32" s="31"/>
      <c r="R32" s="27"/>
      <c r="S32" s="28"/>
      <c r="T32" s="28"/>
      <c r="U32" s="39" t="str">
        <f t="shared" si="114"/>
        <v/>
      </c>
      <c r="V32" s="30"/>
      <c r="W32" s="31"/>
      <c r="X32" s="31"/>
      <c r="Y32" s="31"/>
      <c r="Z32" s="32"/>
      <c r="AA32" s="27"/>
      <c r="AB32" s="28"/>
      <c r="AC32" s="28"/>
      <c r="AD32" s="39" t="str">
        <f t="shared" si="115"/>
        <v/>
      </c>
      <c r="AE32" s="213"/>
      <c r="AF32" s="214"/>
      <c r="AG32" s="214"/>
      <c r="AH32" s="214"/>
      <c r="AI32" s="215"/>
      <c r="AJ32" s="34"/>
      <c r="AK32" s="28"/>
      <c r="AL32" s="39" t="str">
        <f t="shared" si="109"/>
        <v/>
      </c>
      <c r="AM32" s="35"/>
      <c r="AN32" s="41"/>
      <c r="AO32" s="231"/>
      <c r="AP32" s="223"/>
    </row>
    <row r="33" spans="1:42">
      <c r="A33" s="19" t="s">
        <v>285</v>
      </c>
      <c r="B33" s="19" t="s">
        <v>286</v>
      </c>
      <c r="D33" s="30">
        <f>INDEX(PR!$A$1:$F$405,MATCH($B33,PR!$A:$A,0),2)</f>
        <v>45</v>
      </c>
      <c r="E33" s="31">
        <f>INDEX(PR!$A$1:$F$405,MATCH($B33,PR!$A:$A,0),3)</f>
        <v>45</v>
      </c>
      <c r="F33" s="31">
        <f>INDEX(PR!$A$1:$F$405,MATCH($B33,PR!$A:$A,0),4)</f>
        <v>47</v>
      </c>
      <c r="G33" s="31">
        <f>INDEX(PR!$A$1:$F$405,MATCH($B33,PR!$A:$A,0),5)</f>
        <v>50</v>
      </c>
      <c r="H33" s="32">
        <f>INDEX(PR!$A$1:$F$405,MATCH($B33,PR!$A:$A,0),6)</f>
        <v>47</v>
      </c>
      <c r="I33" s="24">
        <f t="shared" si="112"/>
        <v>0</v>
      </c>
      <c r="J33" s="28">
        <f t="shared" ref="J33" si="120">IF(AND(D33=0,E33=0,F33=0,G33=0),H33,IF(AND(D33=0,E33=0,F33=0),AVERAGE(G33:H33),IF(AND(E33=0,D33=0),AVERAGE(F33:H33),IF(D33=0,AVERAGE(E33:H33),AVERAGE(D33:H33)))))</f>
        <v>46.8</v>
      </c>
      <c r="K33" s="28">
        <f t="shared" ref="K33" si="121">IF(AND(D33=0,E33=0,F33=0,G33=0),"",IF(AND(D33=0,E33=0,F33=0),H33-G33,IF(AND(D33=0,E33=0),(H33-AVERAGE(F33:G33)),IF(D33=0,(H33-AVERAGE(E33:G33)),(H33-AVERAGE(D33:G33))))))</f>
        <v>0.25</v>
      </c>
      <c r="L33" s="39">
        <f t="shared" si="113"/>
        <v>5.3475935828877002E-3</v>
      </c>
      <c r="M33" s="31">
        <f>INDEX(GR!$A$1:$F$420,MATCH($B33,GR!$A:$A,0),2)</f>
        <v>0</v>
      </c>
      <c r="N33" s="31">
        <f>INDEX(GR!$A$1:$F$420,MATCH($B33,GR!$A:$A,0),3)</f>
        <v>4</v>
      </c>
      <c r="O33" s="31">
        <f>INDEX(GR!$A$1:$F$420,MATCH($B33,GR!$A:$A,0),4)</f>
        <v>8</v>
      </c>
      <c r="P33" s="31">
        <f>INDEX(GR!$A$1:$F$420,MATCH($B33,GR!$A:$A,0),5)</f>
        <v>9</v>
      </c>
      <c r="Q33" s="31">
        <f>INDEX(GR!$A$1:$F$420,MATCH($B33,GR!$A:$A,0),6)</f>
        <v>6</v>
      </c>
      <c r="R33" s="432">
        <f t="shared" si="101"/>
        <v>5</v>
      </c>
      <c r="S33" s="28">
        <f t="shared" si="102"/>
        <v>6.75</v>
      </c>
      <c r="T33" s="28">
        <f t="shared" si="103"/>
        <v>-1</v>
      </c>
      <c r="U33" s="413">
        <f t="shared" si="114"/>
        <v>-0.14285714285714285</v>
      </c>
      <c r="V33" s="30">
        <f>INDEX(AE!$A$1:$K$500,MATCH($B33,AE!$A:$A,0),7)</f>
        <v>11</v>
      </c>
      <c r="W33" s="31">
        <f>INDEX(AE!$A$1:$K$500,MATCH($B33,AE!$A:$A,0),8)</f>
        <v>10</v>
      </c>
      <c r="X33" s="31">
        <f>INDEX(AE!$A$1:$K$500,MATCH($B33,AE!$A:$A,0),9)</f>
        <v>10</v>
      </c>
      <c r="Y33" s="31">
        <f>INDEX(AE!$A$1:$K$500,MATCH($B33,AE!$A:$A,0),10)</f>
        <v>10</v>
      </c>
      <c r="Z33" s="32">
        <f>INDEX(AE!$A$1:$K$500,MATCH($B33,AE!$A:$A,0),11)</f>
        <v>10</v>
      </c>
      <c r="AA33" s="27">
        <f t="shared" si="104"/>
        <v>0</v>
      </c>
      <c r="AB33" s="28">
        <f t="shared" si="105"/>
        <v>10.199999999999999</v>
      </c>
      <c r="AC33" s="28">
        <f t="shared" si="106"/>
        <v>-0.25</v>
      </c>
      <c r="AD33" s="26">
        <f t="shared" si="115"/>
        <v>-2.4390243902439025E-2</v>
      </c>
      <c r="AE33" s="213">
        <f>INDEX(AE!$A$1:$K$500,MATCH($B33,AE!$A:$A,0),2)</f>
        <v>33</v>
      </c>
      <c r="AF33" s="214">
        <f>INDEX(AE!$A$1:$K$500,MATCH($B33,AE!$A:$A,0),3)</f>
        <v>18</v>
      </c>
      <c r="AG33" s="214">
        <f>INDEX(AE!$A$1:$K$500,MATCH($B33,AE!$A:$A,0),4)</f>
        <v>13</v>
      </c>
      <c r="AH33" s="214">
        <f>INDEX(AE!$A$1:$K$500,MATCH($B33,AE!$A:$A,0),5)</f>
        <v>20</v>
      </c>
      <c r="AI33" s="215">
        <f>INDEX(AE!$A$1:$K$500,MATCH($B33,AE!$A:$A,0),6)</f>
        <v>18</v>
      </c>
      <c r="AJ33" s="34">
        <f t="shared" si="107"/>
        <v>20.399999999999999</v>
      </c>
      <c r="AK33" s="28">
        <f t="shared" si="108"/>
        <v>-3</v>
      </c>
      <c r="AL33" s="26">
        <f t="shared" si="109"/>
        <v>-0.14285714285714285</v>
      </c>
      <c r="AM33" s="35">
        <f t="shared" si="110"/>
        <v>0.5</v>
      </c>
      <c r="AN33" s="41">
        <f t="shared" si="111"/>
        <v>0.55555555555555558</v>
      </c>
    </row>
    <row r="34" spans="1:42" s="6" customFormat="1">
      <c r="A34" s="1"/>
      <c r="B34" s="2"/>
      <c r="C34" s="2"/>
      <c r="D34" s="481" t="s">
        <v>0</v>
      </c>
      <c r="E34" s="482"/>
      <c r="F34" s="482"/>
      <c r="G34" s="482"/>
      <c r="H34" s="482"/>
      <c r="I34" s="87"/>
      <c r="J34" s="222"/>
      <c r="K34" s="222"/>
      <c r="L34" s="89"/>
      <c r="M34" s="483" t="s">
        <v>1</v>
      </c>
      <c r="N34" s="484"/>
      <c r="O34" s="484"/>
      <c r="P34" s="484"/>
      <c r="Q34" s="484"/>
      <c r="R34" s="90"/>
      <c r="S34" s="91"/>
      <c r="T34" s="91"/>
      <c r="U34" s="92"/>
      <c r="V34" s="481" t="s">
        <v>2</v>
      </c>
      <c r="W34" s="482"/>
      <c r="X34" s="482"/>
      <c r="Y34" s="482"/>
      <c r="Z34" s="482"/>
      <c r="AA34" s="93"/>
      <c r="AB34" s="94"/>
      <c r="AC34" s="94"/>
      <c r="AD34" s="95"/>
      <c r="AE34" s="492" t="s">
        <v>3</v>
      </c>
      <c r="AF34" s="493"/>
      <c r="AG34" s="493"/>
      <c r="AH34" s="493"/>
      <c r="AI34" s="493"/>
      <c r="AJ34" s="96"/>
      <c r="AK34" s="94"/>
      <c r="AL34" s="95"/>
      <c r="AM34" s="3" t="s">
        <v>4</v>
      </c>
      <c r="AN34" s="4">
        <v>2024</v>
      </c>
      <c r="AO34" s="216"/>
      <c r="AP34" s="216"/>
    </row>
    <row r="35" spans="1:42" s="6" customFormat="1">
      <c r="A35" s="7" t="s">
        <v>287</v>
      </c>
      <c r="B35" s="8" t="s">
        <v>8</v>
      </c>
      <c r="C35" s="8"/>
      <c r="D35" s="9" t="s">
        <v>9</v>
      </c>
      <c r="E35" s="10" t="s">
        <v>10</v>
      </c>
      <c r="F35" s="10" t="s">
        <v>11</v>
      </c>
      <c r="G35" s="10" t="s">
        <v>12</v>
      </c>
      <c r="H35" s="10" t="s">
        <v>713</v>
      </c>
      <c r="I35" s="11" t="s">
        <v>240</v>
      </c>
      <c r="J35" s="14" t="s">
        <v>4</v>
      </c>
      <c r="K35" s="14" t="s">
        <v>14</v>
      </c>
      <c r="L35" s="13" t="s">
        <v>15</v>
      </c>
      <c r="M35" s="10" t="s">
        <v>9</v>
      </c>
      <c r="N35" s="10" t="s">
        <v>10</v>
      </c>
      <c r="O35" s="10" t="s">
        <v>11</v>
      </c>
      <c r="P35" s="10" t="s">
        <v>12</v>
      </c>
      <c r="Q35" s="10" t="s">
        <v>713</v>
      </c>
      <c r="R35" s="11" t="s">
        <v>16</v>
      </c>
      <c r="S35" s="14" t="s">
        <v>4</v>
      </c>
      <c r="T35" s="14" t="s">
        <v>14</v>
      </c>
      <c r="U35" s="15" t="s">
        <v>15</v>
      </c>
      <c r="V35" s="9" t="s">
        <v>9</v>
      </c>
      <c r="W35" s="10" t="s">
        <v>10</v>
      </c>
      <c r="X35" s="10" t="s">
        <v>11</v>
      </c>
      <c r="Y35" s="10" t="s">
        <v>12</v>
      </c>
      <c r="Z35" s="10" t="s">
        <v>713</v>
      </c>
      <c r="AA35" s="11" t="s">
        <v>17</v>
      </c>
      <c r="AB35" s="14" t="s">
        <v>4</v>
      </c>
      <c r="AC35" s="14" t="s">
        <v>14</v>
      </c>
      <c r="AD35" s="13" t="s">
        <v>15</v>
      </c>
      <c r="AE35" s="212" t="s">
        <v>9</v>
      </c>
      <c r="AF35" s="12" t="s">
        <v>10</v>
      </c>
      <c r="AG35" s="12" t="s">
        <v>11</v>
      </c>
      <c r="AH35" s="12" t="s">
        <v>12</v>
      </c>
      <c r="AI35" s="12" t="s">
        <v>713</v>
      </c>
      <c r="AJ35" s="16" t="s">
        <v>4</v>
      </c>
      <c r="AK35" s="14" t="s">
        <v>14</v>
      </c>
      <c r="AL35" s="13" t="s">
        <v>15</v>
      </c>
      <c r="AM35" s="17" t="s">
        <v>18</v>
      </c>
      <c r="AN35" s="18" t="s">
        <v>18</v>
      </c>
      <c r="AO35" s="216"/>
      <c r="AP35" s="216"/>
    </row>
    <row r="36" spans="1:42">
      <c r="A36" s="232" t="s">
        <v>288</v>
      </c>
      <c r="B36" s="232" t="s">
        <v>289</v>
      </c>
      <c r="C36" s="395" t="s">
        <v>24</v>
      </c>
      <c r="D36" s="233">
        <f>INDEX(PR!$A$1:$F$502,MATCH($B36,PR!$A:$A,0),2)</f>
        <v>9</v>
      </c>
      <c r="E36" s="234">
        <f>INDEX(PR!$A$1:$F$502,MATCH($B36,PR!$A:$A,0),3)</f>
        <v>5</v>
      </c>
      <c r="F36" s="234">
        <f>INDEX(PR!$A$1:$F$502,MATCH($B36,PR!$A:$A,0),4)</f>
        <v>6</v>
      </c>
      <c r="G36" s="234">
        <f>INDEX(PR!$A$1:$F$502,MATCH($B36,PR!$A:$A,0),5)</f>
        <v>0</v>
      </c>
      <c r="H36" s="235">
        <f>INDEX(PR!$A$1:$F$502,MATCH($B36,PR!$A:$A,0),6)</f>
        <v>0</v>
      </c>
      <c r="I36" s="236">
        <f>COUNTIF(D36:H36,"&lt;20")</f>
        <v>5</v>
      </c>
      <c r="J36" s="237">
        <f t="shared" ref="J36" si="122">IF(AND(D36=0,E36=0,F36=0,G36=0),H36,IF(AND(D36=0,E36=0,F36=0),AVERAGE(G36:H36),IF(AND(E36=0,D36=0),AVERAGE(F36:H36),IF(D36=0,AVERAGE(E36:H36),AVERAGE(D36:H36)))))</f>
        <v>4</v>
      </c>
      <c r="K36" s="237">
        <f t="shared" ref="K36" si="123">IF(AND(D36=0,E36=0,F36=0,G36=0),"",IF(AND(D36=0,E36=0,F36=0),H36-G36,IF(AND(D36=0,E36=0),(H36-AVERAGE(F36:G36)),IF(D36=0,(H36-AVERAGE(E36:G36)),(H36-AVERAGE(D36:G36))))))</f>
        <v>-5</v>
      </c>
      <c r="L36" s="238">
        <f>IF(AND(D36=0,E36=0,F36=0,G36=0),"",IF(AND(D36=0,E36=0,F36=0),K36/G36,IF(AND(D36=0,E36=0),(K36/AVERAGE(F36:G36)),IF(D36=0,(K36/AVERAGE(E36:G36)),(K36/AVERAGE(D36:G36))))))</f>
        <v>-1</v>
      </c>
      <c r="M36" s="234">
        <f>INDEX(GR!$A$1:$F$515,MATCH($B36,GR!$A:$A,0),2)</f>
        <v>10</v>
      </c>
      <c r="N36" s="234">
        <f>INDEX(GR!$A$1:$F$515,MATCH($B36,GR!$A:$A,0),3)</f>
        <v>3</v>
      </c>
      <c r="O36" s="234">
        <f>INDEX(GR!$A$1:$F$515,MATCH($B36,GR!$A:$A,0),4)</f>
        <v>5</v>
      </c>
      <c r="P36" s="234">
        <f>INDEX(GR!$A$1:$F$515,MATCH($B36,GR!$A:$A,0),5)</f>
        <v>9</v>
      </c>
      <c r="Q36" s="234">
        <f>INDEX(GR!$A$1:$F$515,MATCH($B36,GR!$A:$A,0),6)</f>
        <v>1</v>
      </c>
      <c r="R36" s="239">
        <f t="shared" ref="R36" si="124">COUNTIF(M36:Q36,"&lt;10")</f>
        <v>4</v>
      </c>
      <c r="S36" s="237">
        <f t="shared" ref="S36" si="125">IF(AND(M36=0,N36=0,O36=0,P36=0),Q36,IF(AND(M36=0,N36=0,O36=0),AVERAGE(P36:Q36),IF(AND(N36=0,M36=0),AVERAGE(O36:Q36),IF(M36=0,AVERAGE(N36:Q36),AVERAGE(M36:Q36)))))</f>
        <v>5.6</v>
      </c>
      <c r="T36" s="237">
        <f t="shared" ref="T36" si="126">IF(AND(M36=0,N36=0,O36=0,P36=0),"",IF(AND(M36=0,N36=0,O36=0),Q36-P36,IF(AND(M36=0,N36=0),(Q36-AVERAGE(O36:P36)),IF(M36=0,(Q36-AVERAGE(N36:P36)),(Q36-AVERAGE(M36:P36))))))</f>
        <v>-5.75</v>
      </c>
      <c r="U36" s="238">
        <f>IF(AND(M36=0,N36=0,O36=0,P36=0),"",IF(AND(M36=0,N36=0,O36=0),T36/P36,IF(AND(M36=0,N36=0),(T36/AVERAGE(O36:P36)),IF(M36=0,(T36/AVERAGE(N36:P36)),(T36/AVERAGE(M36:P36))))))</f>
        <v>-0.85185185185185186</v>
      </c>
      <c r="V36" s="233">
        <f>INDEX(AE!$A$1:$K$500,MATCH($B36,AE!$A:$A,0),7)</f>
        <v>7</v>
      </c>
      <c r="W36" s="234">
        <f>INDEX(AE!$A$1:$K$500,MATCH($B36,AE!$A:$A,0),8)</f>
        <v>3</v>
      </c>
      <c r="X36" s="234">
        <f>INDEX(AE!$A$1:$K$500,MATCH($B36,AE!$A:$A,0),9)</f>
        <v>4</v>
      </c>
      <c r="Y36" s="234">
        <f>INDEX(AE!$A$1:$K$500,MATCH($B36,AE!$A:$A,0),10)</f>
        <v>0</v>
      </c>
      <c r="Z36" s="235">
        <f>INDEX(AE!$A$1:$K$500,MATCH($B36,AE!$A:$A,0),11)</f>
        <v>0</v>
      </c>
      <c r="AA36" s="239">
        <f t="shared" ref="AA36" si="127">COUNTIF(V36:Z36,"&lt;10")</f>
        <v>5</v>
      </c>
      <c r="AB36" s="237">
        <f t="shared" ref="AB36" si="128">IF(AND(V36=0,W36=0,X36=0,Y36=0),Z36,IF(AND(V36=0,W36=0,X36=0),AVERAGE(Y36:Z36),IF(AND(W36=0,V36=0),AVERAGE(X36:Z36),IF(V36=0,AVERAGE(W36:Z36),AVERAGE(V36:Z36)))))</f>
        <v>2.8</v>
      </c>
      <c r="AC36" s="237">
        <f t="shared" ref="AC36" si="129">IF(AND(V36=0,W36=0,X36=0,Y36=0),"",IF(AND(V36=0,W36=0,X36=0),Z36-Y36,IF(AND(V36=0,W36=0),(Z36-AVERAGE(X36:Y36)),IF(V36=0,(Z36-AVERAGE(W36:Y36)),(Z36-AVERAGE(V36:Y36))))))</f>
        <v>-3.5</v>
      </c>
      <c r="AD36" s="238">
        <f>IF(AND(V36=0,W36=0,X36=0,Y36=0),"",IF(AND(V36=0,W36=0,X36=0),AC36/Y36,IF(AND(V36=0,W36=0),(AC36/AVERAGE(X36:Y36)),IF(V36=0,(AC36/AVERAGE(W36:Y36)),(AC36/AVERAGE(V36:Y36))))))</f>
        <v>-1</v>
      </c>
      <c r="AE36" s="240">
        <f>INDEX(AE!$A$1:$K$500,MATCH($B36,AE!$A:$A,0),2)</f>
        <v>10</v>
      </c>
      <c r="AF36" s="241">
        <f>INDEX(AE!$A$1:$K$500,MATCH($B36,AE!$A:$A,0),3)</f>
        <v>7</v>
      </c>
      <c r="AG36" s="241">
        <f>INDEX(AE!$A$1:$K$500,MATCH($B36,AE!$A:$A,0),4)</f>
        <v>4</v>
      </c>
      <c r="AH36" s="241">
        <f>INDEX(AE!$A$1:$K$500,MATCH($B36,AE!$A:$A,0),5)</f>
        <v>0</v>
      </c>
      <c r="AI36" s="242">
        <f>INDEX(AE!$A$1:$K$500,MATCH($B36,AE!$A:$A,0),6)</f>
        <v>0</v>
      </c>
      <c r="AJ36" s="243">
        <f t="shared" ref="AJ36" si="130">IF(AND(AE36=0,AF36=0,AG36=0,AH36=0),AI36,IF(AND(AE36=0,AF36=0,AG36=0),AVERAGE(AH36:AI36),IF(AND(AF36=0,AE36=0),AVERAGE(AG36:AI36),IF(AE36=0,AVERAGE(AF36:AI36),AVERAGE(AE36:AI36)))))</f>
        <v>4.2</v>
      </c>
      <c r="AK36" s="237">
        <f t="shared" ref="AK36" si="131">IF(AND(AE36=0,AF36=0,AG36=0,AH36=0),"",IF(AND(AE36=0,AF36=0,AG36=0),AI36-AH36,IF(AND(AE36=0,AF36=0),(AI36-AVERAGE(AG36:AH36)),IF(AE36=0,(AI36-AVERAGE(AF36:AH36)),(AI36-AVERAGE(AE36:AH36))))))</f>
        <v>-5.25</v>
      </c>
      <c r="AL36" s="238">
        <f t="shared" ref="AL36" si="132">IF(AND(AE36=0,AF36=0,AG36=0,AH36=0),"",IF(AND(AE36=0,AF36=0,AG36=0),AK36/AH36,IF(AND(AE36=0,AF36=0),(AK36/AVERAGE(AG36:AH36)),IF(AE36=0,(AK36/AVERAGE(AF36:AH36)),(AK36/AVERAGE(AE36:AH36))))))</f>
        <v>-1</v>
      </c>
      <c r="AM36" s="244">
        <f t="shared" ref="AM36" si="133">IF(AJ36=0,"",AB36/AJ36)</f>
        <v>0.66666666666666663</v>
      </c>
      <c r="AN36" s="245" t="str">
        <f t="shared" ref="AN36" si="134">IF(AI36=0,"",Z36/AI36)</f>
        <v/>
      </c>
    </row>
    <row r="38" spans="1:42">
      <c r="A38" s="145" t="s">
        <v>221</v>
      </c>
      <c r="B38" s="145" t="s">
        <v>222</v>
      </c>
    </row>
    <row r="39" spans="1:42">
      <c r="A39" s="145" t="s">
        <v>223</v>
      </c>
      <c r="B39" s="210" t="s">
        <v>224</v>
      </c>
    </row>
    <row r="41" spans="1:42">
      <c r="A41" s="145" t="s">
        <v>225</v>
      </c>
      <c r="B41" s="145" t="s">
        <v>222</v>
      </c>
    </row>
    <row r="42" spans="1:42">
      <c r="A42" s="145" t="s">
        <v>226</v>
      </c>
      <c r="B42" s="210" t="s">
        <v>224</v>
      </c>
    </row>
    <row r="44" spans="1:42">
      <c r="A44" s="145" t="s">
        <v>227</v>
      </c>
      <c r="B44" s="145" t="s">
        <v>222</v>
      </c>
    </row>
    <row r="45" spans="1:42">
      <c r="A45" s="145" t="s">
        <v>226</v>
      </c>
      <c r="B45" s="210" t="s">
        <v>224</v>
      </c>
    </row>
    <row r="47" spans="1:42">
      <c r="A47" s="145" t="s">
        <v>228</v>
      </c>
      <c r="B47" s="210" t="s">
        <v>224</v>
      </c>
    </row>
    <row r="49" spans="1:2">
      <c r="A49" s="145" t="s">
        <v>229</v>
      </c>
      <c r="B49" s="145" t="s">
        <v>230</v>
      </c>
    </row>
    <row r="50" spans="1:2">
      <c r="A50" s="145" t="s">
        <v>231</v>
      </c>
      <c r="B50" s="145" t="s">
        <v>230</v>
      </c>
    </row>
    <row r="52" spans="1:2">
      <c r="A52" s="145" t="s">
        <v>232</v>
      </c>
      <c r="B52" s="145" t="s">
        <v>233</v>
      </c>
    </row>
    <row r="53" spans="1:2">
      <c r="A53" s="145" t="s">
        <v>234</v>
      </c>
      <c r="B53" s="145" t="s">
        <v>233</v>
      </c>
    </row>
    <row r="55" spans="1:2">
      <c r="A55" s="145" t="s">
        <v>235</v>
      </c>
    </row>
    <row r="56" spans="1:2">
      <c r="A56" s="145" t="s">
        <v>236</v>
      </c>
    </row>
  </sheetData>
  <mergeCells count="32">
    <mergeCell ref="AE1:AI1"/>
    <mergeCell ref="AJ1:AL1"/>
    <mergeCell ref="D6:H6"/>
    <mergeCell ref="M6:Q6"/>
    <mergeCell ref="V6:Z6"/>
    <mergeCell ref="AE6:AI6"/>
    <mergeCell ref="D1:H1"/>
    <mergeCell ref="I1:L1"/>
    <mergeCell ref="M1:Q1"/>
    <mergeCell ref="R1:U1"/>
    <mergeCell ref="V1:Z1"/>
    <mergeCell ref="AA1:AD1"/>
    <mergeCell ref="D11:H11"/>
    <mergeCell ref="M11:Q11"/>
    <mergeCell ref="V11:Z11"/>
    <mergeCell ref="AE11:AI11"/>
    <mergeCell ref="D15:H15"/>
    <mergeCell ref="M15:Q15"/>
    <mergeCell ref="V15:Z15"/>
    <mergeCell ref="AE15:AI15"/>
    <mergeCell ref="D34:H34"/>
    <mergeCell ref="M34:Q34"/>
    <mergeCell ref="V34:Z34"/>
    <mergeCell ref="AE34:AI34"/>
    <mergeCell ref="D21:H21"/>
    <mergeCell ref="M21:Q21"/>
    <mergeCell ref="V21:Z21"/>
    <mergeCell ref="AE21:AI21"/>
    <mergeCell ref="D26:H26"/>
    <mergeCell ref="M26:Q26"/>
    <mergeCell ref="V26:Z26"/>
    <mergeCell ref="AE26:AI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1618-7656-E948-996B-72E58F5C6B8C}">
  <dimension ref="A1:AN55"/>
  <sheetViews>
    <sheetView zoomScaleNormal="100" workbookViewId="0">
      <selection activeCell="S5" sqref="S5"/>
    </sheetView>
  </sheetViews>
  <sheetFormatPr defaultColWidth="9.625" defaultRowHeight="15"/>
  <cols>
    <col min="1" max="1" width="25.875" style="145" customWidth="1"/>
    <col min="2" max="2" width="9.625" style="145"/>
    <col min="3" max="30" width="6.875" style="145" customWidth="1"/>
    <col min="31" max="35" width="6.875" style="209" customWidth="1"/>
    <col min="36" max="40" width="6.875" style="145" customWidth="1"/>
    <col min="41" max="16384" width="9.625" style="145"/>
  </cols>
  <sheetData>
    <row r="1" spans="1:40" s="6" customFormat="1">
      <c r="A1" s="1" t="s">
        <v>237</v>
      </c>
      <c r="B1" s="2"/>
      <c r="C1" s="2"/>
      <c r="D1" s="481" t="s">
        <v>0</v>
      </c>
      <c r="E1" s="482"/>
      <c r="F1" s="482"/>
      <c r="G1" s="482"/>
      <c r="H1" s="482"/>
      <c r="I1" s="485" t="s">
        <v>0</v>
      </c>
      <c r="J1" s="482"/>
      <c r="K1" s="482"/>
      <c r="L1" s="486"/>
      <c r="M1" s="483" t="s">
        <v>1</v>
      </c>
      <c r="N1" s="484"/>
      <c r="O1" s="484"/>
      <c r="P1" s="484"/>
      <c r="Q1" s="484"/>
      <c r="R1" s="485" t="s">
        <v>1</v>
      </c>
      <c r="S1" s="484"/>
      <c r="T1" s="484"/>
      <c r="U1" s="488"/>
      <c r="V1" s="481" t="s">
        <v>2</v>
      </c>
      <c r="W1" s="482"/>
      <c r="X1" s="482"/>
      <c r="Y1" s="482"/>
      <c r="Z1" s="482"/>
      <c r="AA1" s="489" t="s">
        <v>2</v>
      </c>
      <c r="AB1" s="490"/>
      <c r="AC1" s="490"/>
      <c r="AD1" s="491"/>
      <c r="AE1" s="492" t="s">
        <v>3</v>
      </c>
      <c r="AF1" s="493"/>
      <c r="AG1" s="493"/>
      <c r="AH1" s="493"/>
      <c r="AI1" s="493"/>
      <c r="AJ1" s="485" t="s">
        <v>3</v>
      </c>
      <c r="AK1" s="484"/>
      <c r="AL1" s="488"/>
      <c r="AM1" s="3" t="s">
        <v>4</v>
      </c>
      <c r="AN1" s="4" t="s">
        <v>713</v>
      </c>
    </row>
    <row r="2" spans="1:40" s="6" customFormat="1">
      <c r="A2" s="7" t="s">
        <v>239</v>
      </c>
      <c r="B2" s="8" t="s">
        <v>8</v>
      </c>
      <c r="C2" s="8"/>
      <c r="D2" s="9" t="s">
        <v>9</v>
      </c>
      <c r="E2" s="10" t="s">
        <v>10</v>
      </c>
      <c r="F2" s="10" t="s">
        <v>11</v>
      </c>
      <c r="G2" s="10" t="s">
        <v>12</v>
      </c>
      <c r="H2" s="10" t="s">
        <v>713</v>
      </c>
      <c r="I2" s="11" t="s">
        <v>16</v>
      </c>
      <c r="J2" s="14" t="s">
        <v>4</v>
      </c>
      <c r="K2" s="14" t="s">
        <v>14</v>
      </c>
      <c r="L2" s="13" t="s">
        <v>15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713</v>
      </c>
      <c r="R2" s="11" t="s">
        <v>291</v>
      </c>
      <c r="S2" s="14" t="s">
        <v>4</v>
      </c>
      <c r="T2" s="14" t="s">
        <v>14</v>
      </c>
      <c r="U2" s="15" t="s">
        <v>15</v>
      </c>
      <c r="V2" s="9" t="s">
        <v>9</v>
      </c>
      <c r="W2" s="10" t="s">
        <v>10</v>
      </c>
      <c r="X2" s="10" t="s">
        <v>11</v>
      </c>
      <c r="Y2" s="10" t="s">
        <v>12</v>
      </c>
      <c r="Z2" s="10" t="s">
        <v>713</v>
      </c>
      <c r="AA2" s="11" t="s">
        <v>292</v>
      </c>
      <c r="AB2" s="14" t="s">
        <v>4</v>
      </c>
      <c r="AC2" s="14" t="s">
        <v>14</v>
      </c>
      <c r="AD2" s="13" t="s">
        <v>15</v>
      </c>
      <c r="AE2" s="212" t="s">
        <v>9</v>
      </c>
      <c r="AF2" s="12" t="s">
        <v>10</v>
      </c>
      <c r="AG2" s="12" t="s">
        <v>11</v>
      </c>
      <c r="AH2" s="12" t="s">
        <v>12</v>
      </c>
      <c r="AI2" s="12" t="s">
        <v>713</v>
      </c>
      <c r="AJ2" s="16" t="s">
        <v>4</v>
      </c>
      <c r="AK2" s="14" t="s">
        <v>14</v>
      </c>
      <c r="AL2" s="13" t="s">
        <v>15</v>
      </c>
      <c r="AM2" s="17" t="s">
        <v>18</v>
      </c>
      <c r="AN2" s="18" t="s">
        <v>18</v>
      </c>
    </row>
    <row r="3" spans="1:40" s="6" customFormat="1">
      <c r="A3" s="193" t="s">
        <v>763</v>
      </c>
      <c r="B3" s="246" t="s">
        <v>734</v>
      </c>
      <c r="C3" s="100" t="s">
        <v>295</v>
      </c>
      <c r="D3" s="101">
        <f>INDEX(PR!$A$1:$F$502,MATCH($B3,PR!$A:$A,0),2)</f>
        <v>0</v>
      </c>
      <c r="E3" s="102">
        <f>INDEX(PR!$A$1:$F$502,MATCH($B3,PR!$A:$A,0),3)</f>
        <v>0</v>
      </c>
      <c r="F3" s="102">
        <f>INDEX(PR!$A$1:$F$502,MATCH($B3,PR!$A:$A,0),4)</f>
        <v>0</v>
      </c>
      <c r="G3" s="102">
        <f>INDEX(PR!$A$1:$F$502,MATCH($B3,PR!$A:$A,0),5)</f>
        <v>0</v>
      </c>
      <c r="H3" s="102">
        <f>INDEX(PR!$A$1:$F$502,MATCH($B3,PR!$A:$A,0),6)</f>
        <v>2</v>
      </c>
      <c r="I3" s="103">
        <f>COUNTIF(D3:H3,"&lt;10")</f>
        <v>5</v>
      </c>
      <c r="J3" s="104">
        <f t="shared" ref="J3" si="0">IF(AND(D3=0,E3=0,F3=0,G3=0),H3,IF(AND(D3=0,E3=0,F3=0),AVERAGE(G3:H3),IF(AND(E3=0,D3=0),AVERAGE(F3:H3),IF(D3=0,AVERAGE(E3:H3),AVERAGE(D3:H3)))))</f>
        <v>2</v>
      </c>
      <c r="K3" s="104" t="str">
        <f t="shared" ref="K3" si="1">IF(AND(D3=0,E3=0,F3=0,G3=0),"",IF(AND(D3=0,E3=0,F3=0),H3-G3,IF(AND(D3=0,E3=0),(H3-AVERAGE(F3:G3)),IF(D3=0,(H3-AVERAGE(E3:G3)),(H3-AVERAGE(D3:G3))))))</f>
        <v/>
      </c>
      <c r="L3" s="105" t="str">
        <f>IF(AND(D3=0,E3=0,F3=0,G3=0),"",IF(AND(D3=0,E3=0,F3=0),K3/H38,IF(AND(D3=0,E3=0),(K3/AVERAGE(F3:G3)),IF(D3=0,(K3/AVERAGE(E3:G3)),(K3/AVERAGE(D3:G3))))))</f>
        <v/>
      </c>
      <c r="M3" s="102">
        <f>INDEX(GR!$A$1:$F$515,MATCH($B3,GR!$A:$A,0),2)</f>
        <v>0</v>
      </c>
      <c r="N3" s="102">
        <f>INDEX(GR!$A$1:$F$515,MATCH($B3,GR!$A:$A,0),3)</f>
        <v>0</v>
      </c>
      <c r="O3" s="102">
        <f>INDEX(GR!$A$1:$F$515,MATCH($B3,GR!$A:$A,0),4)</f>
        <v>0</v>
      </c>
      <c r="P3" s="102">
        <f>INDEX(GR!$A$1:$F$515,MATCH($B3,GR!$A:$A,0),5)</f>
        <v>0</v>
      </c>
      <c r="Q3" s="102">
        <f>INDEX(GR!$A$1:$F$515,MATCH($B3,GR!$A:$A,0),6)</f>
        <v>0</v>
      </c>
      <c r="R3" s="106">
        <f>COUNTIF(M3:Q3,"&lt;5")</f>
        <v>5</v>
      </c>
      <c r="S3" s="107">
        <f t="shared" ref="S3" si="2">IF(AND(M3=0,N3=0,O3=0,P3=0),Q3,IF(AND(M3=0,N3=0,O3=0),AVERAGE(P3:Q3),IF(AND(N3=0,M3=0),AVERAGE(O3:Q3),IF(M3=0,AVERAGE(N3:Q3),AVERAGE(M3:Q3)))))</f>
        <v>0</v>
      </c>
      <c r="T3" s="107" t="str">
        <f t="shared" ref="T3" si="3">IF(AND(M3=0,N3=0,O3=0,P3=0),"",IF(AND(M3=0,N3=0,O3=0),Q3-P3,IF(AND(M3=0,N3=0),(Q3-AVERAGE(O3:P3)),IF(M3=0,(Q3-AVERAGE(N3:P3)),(Q3-AVERAGE(M3:P3))))))</f>
        <v/>
      </c>
      <c r="U3" s="105" t="str">
        <f>IF(AND(M3=0,N3=0,O3=0,P3=0),"",IF(AND(M3=0,N3=0,O3=0),T3/P3,IF(AND(M3=0,N3=0),(T3/AVERAGE(O3:P3)),IF(M3=0,(T3/AVERAGE(N3:P3)),(T3/AVERAGE(M3:P3))))))</f>
        <v/>
      </c>
      <c r="V3" s="109">
        <f>INDEX(AE!$A$1:$K$515,MATCH($B3,AE!$A:$A,0),7)</f>
        <v>0</v>
      </c>
      <c r="W3" s="110">
        <f>INDEX(AE!$A$1:$K$515,MATCH($B3,AE!$A:$A,0),8)</f>
        <v>0</v>
      </c>
      <c r="X3" s="110">
        <f>INDEX(AE!$A$1:$K$515,MATCH($B3,AE!$A:$A,0),9)</f>
        <v>0</v>
      </c>
      <c r="Y3" s="110">
        <f>INDEX(AE!$A$1:$K$515,MATCH($B3,AE!$A:$A,0),10)</f>
        <v>0</v>
      </c>
      <c r="Z3" s="111">
        <f>INDEX(AE!$A$1:$K$515,MATCH($B3,AE!$A:$A,0),11)</f>
        <v>0</v>
      </c>
      <c r="AA3" s="106">
        <f>COUNTIF(V3:Z3,"&lt;5")</f>
        <v>5</v>
      </c>
      <c r="AB3" s="107">
        <f>IF(AND(V3=0,W3=0,X3=0,Y3=0),Z3,IF(AND(V3=0,W3=0,X3=0),AVERAGE(Y3:Z3),IF(AND(W3=0,V3=0),AVERAGE(X3:Z3),IF(V3=0,AVERAGE(W3:Z3),AVERAGE(V3:Z3)))))</f>
        <v>0</v>
      </c>
      <c r="AC3" s="107" t="str">
        <f>IF(AND(V3=0,W3=0,X3=0,Y3=0),"",IF(AND(V3=0,W3=0,X3=0),Z3-Y3,IF(AND(V3=0,W3=0),(Z3-AVERAGE(X3:Y3)),IF(V3=0,(Z3-AVERAGE(W3:Y3)),(Z3-AVERAGE(V3:Y3))))))</f>
        <v/>
      </c>
      <c r="AD3" s="105" t="str">
        <f>IF(AND(V3=0,W3=0,X3=0,Y3=0),"",IF(AND(V3=0,W3=0,X3=0),AC3/Y3,IF(AND(V3=0,W3=0),(AC3/AVERAGE(X3:Y3)),IF(V3=0,(AC3/AVERAGE(W3:Y3)),(AC3/AVERAGE(V3:Y3))))))</f>
        <v/>
      </c>
      <c r="AE3" s="217">
        <f>INDEX(AE!$A$1:$K$515,MATCH($B3,AE!$A:$A,0),2)</f>
        <v>0</v>
      </c>
      <c r="AF3" s="218">
        <f>INDEX(AE!$A$1:$K$515,MATCH($B3,AE!$A:$A,0),3)</f>
        <v>0</v>
      </c>
      <c r="AG3" s="218">
        <f>INDEX(AE!$A$1:$K$515,MATCH($B3,AE!$A:$A,0),4)</f>
        <v>0</v>
      </c>
      <c r="AH3" s="218">
        <f>INDEX(AE!$A$1:$K$515,MATCH($B3,AE!$A:$A,0),5)</f>
        <v>0</v>
      </c>
      <c r="AI3" s="219">
        <f>INDEX(AE!$A$1:$K$515,MATCH($B3,AE!$A:$A,0),6)</f>
        <v>0</v>
      </c>
      <c r="AJ3" s="112">
        <f>IF(AND(AE3=0,AF3=0,AG3=0,AH3=0),AI3,IF(AND(AE3=0,AF3=0,AG3=0),AVERAGE(AH3:AI3),IF(AND(AF3=0,AE3=0),AVERAGE(AG3:AI3),IF(AE3=0,AVERAGE(AF3:AI3),AVERAGE(AE3:AI3)))))</f>
        <v>0</v>
      </c>
      <c r="AK3" s="107" t="str">
        <f>IF(AND(AE3=0,AF3=0,AG3=0,AH3=0),"",IF(AND(AE3=0,AF3=0,AG3=0),AI3-AH3,IF(AND(AE3=0,AF3=0),(AI3-AVERAGE(AG3:AH3)),IF(AE3=0,(AI3-AVERAGE(AF3:AH3)),(AI3-AVERAGE(AE3:AH3))))))</f>
        <v/>
      </c>
      <c r="AL3" s="105" t="str">
        <f>IF(AND(AE3=0,AF3=0,AG3=0,AH3=0),"",IF(AND(AE3=0,AF3=0,AG3=0),AK3/AVERAGE(AI3:AI3),IF(AND(AE3=0,AF3=0),(AK3/AVERAGE(AG3:AH3)),IF(AE3=0,(AK3/AVERAGE(AF3:AH3)),(AK3/AVERAGE(AE3:AH3))))))</f>
        <v/>
      </c>
      <c r="AM3" s="113" t="str">
        <f t="shared" ref="AM3" si="4">IF(AJ3=0,"",AB3/AJ3)</f>
        <v/>
      </c>
      <c r="AN3" s="114" t="str">
        <f t="shared" ref="AN3" si="5">IF(AI3=0,"",Z3/AI3)</f>
        <v/>
      </c>
    </row>
    <row r="4" spans="1:40" s="6" customFormat="1">
      <c r="B4" s="2"/>
      <c r="C4" s="2"/>
      <c r="D4" s="481" t="s">
        <v>0</v>
      </c>
      <c r="E4" s="482"/>
      <c r="F4" s="482"/>
      <c r="G4" s="482"/>
      <c r="H4" s="482"/>
      <c r="I4" s="485" t="s">
        <v>0</v>
      </c>
      <c r="J4" s="482"/>
      <c r="K4" s="482"/>
      <c r="L4" s="486"/>
      <c r="M4" s="483" t="s">
        <v>1</v>
      </c>
      <c r="N4" s="484"/>
      <c r="O4" s="484"/>
      <c r="P4" s="484"/>
      <c r="Q4" s="484"/>
      <c r="R4" s="485" t="s">
        <v>1</v>
      </c>
      <c r="S4" s="484"/>
      <c r="T4" s="484"/>
      <c r="U4" s="488"/>
      <c r="V4" s="481" t="s">
        <v>2</v>
      </c>
      <c r="W4" s="482"/>
      <c r="X4" s="482"/>
      <c r="Y4" s="482"/>
      <c r="Z4" s="482"/>
      <c r="AA4" s="489" t="s">
        <v>2</v>
      </c>
      <c r="AB4" s="490"/>
      <c r="AC4" s="490"/>
      <c r="AD4" s="491"/>
      <c r="AE4" s="492" t="s">
        <v>3</v>
      </c>
      <c r="AF4" s="493"/>
      <c r="AG4" s="493"/>
      <c r="AH4" s="493"/>
      <c r="AI4" s="493"/>
      <c r="AJ4" s="485" t="s">
        <v>3</v>
      </c>
      <c r="AK4" s="484"/>
      <c r="AL4" s="488"/>
      <c r="AM4" s="3" t="s">
        <v>4</v>
      </c>
      <c r="AN4" s="4" t="s">
        <v>713</v>
      </c>
    </row>
    <row r="5" spans="1:40" s="6" customFormat="1">
      <c r="A5" s="7" t="s">
        <v>290</v>
      </c>
      <c r="B5" s="8" t="s">
        <v>8</v>
      </c>
      <c r="C5" s="8"/>
      <c r="D5" s="9" t="s">
        <v>9</v>
      </c>
      <c r="E5" s="10" t="s">
        <v>10</v>
      </c>
      <c r="F5" s="10" t="s">
        <v>11</v>
      </c>
      <c r="G5" s="10" t="s">
        <v>12</v>
      </c>
      <c r="H5" s="10" t="s">
        <v>713</v>
      </c>
      <c r="I5" s="11" t="s">
        <v>16</v>
      </c>
      <c r="J5" s="14" t="s">
        <v>4</v>
      </c>
      <c r="K5" s="14" t="s">
        <v>14</v>
      </c>
      <c r="L5" s="13" t="s">
        <v>15</v>
      </c>
      <c r="M5" s="10" t="s">
        <v>9</v>
      </c>
      <c r="N5" s="10" t="s">
        <v>10</v>
      </c>
      <c r="O5" s="10" t="s">
        <v>11</v>
      </c>
      <c r="P5" s="10" t="s">
        <v>12</v>
      </c>
      <c r="Q5" s="10" t="s">
        <v>713</v>
      </c>
      <c r="R5" s="11" t="s">
        <v>291</v>
      </c>
      <c r="S5" s="14" t="s">
        <v>4</v>
      </c>
      <c r="T5" s="14" t="s">
        <v>14</v>
      </c>
      <c r="U5" s="15" t="s">
        <v>15</v>
      </c>
      <c r="V5" s="9" t="s">
        <v>9</v>
      </c>
      <c r="W5" s="10" t="s">
        <v>10</v>
      </c>
      <c r="X5" s="10" t="s">
        <v>11</v>
      </c>
      <c r="Y5" s="10" t="s">
        <v>12</v>
      </c>
      <c r="Z5" s="10" t="s">
        <v>713</v>
      </c>
      <c r="AA5" s="11" t="s">
        <v>292</v>
      </c>
      <c r="AB5" s="14" t="s">
        <v>4</v>
      </c>
      <c r="AC5" s="14" t="s">
        <v>14</v>
      </c>
      <c r="AD5" s="13" t="s">
        <v>15</v>
      </c>
      <c r="AE5" s="212" t="s">
        <v>9</v>
      </c>
      <c r="AF5" s="12" t="s">
        <v>10</v>
      </c>
      <c r="AG5" s="12" t="s">
        <v>11</v>
      </c>
      <c r="AH5" s="12" t="s">
        <v>12</v>
      </c>
      <c r="AI5" s="12" t="s">
        <v>713</v>
      </c>
      <c r="AJ5" s="16" t="s">
        <v>4</v>
      </c>
      <c r="AK5" s="14" t="s">
        <v>14</v>
      </c>
      <c r="AL5" s="13" t="s">
        <v>15</v>
      </c>
      <c r="AM5" s="17" t="s">
        <v>18</v>
      </c>
      <c r="AN5" s="18" t="s">
        <v>18</v>
      </c>
    </row>
    <row r="6" spans="1:40" s="6" customFormat="1">
      <c r="A6" s="99" t="s">
        <v>293</v>
      </c>
      <c r="B6" s="246" t="s">
        <v>294</v>
      </c>
      <c r="C6" s="100" t="s">
        <v>295</v>
      </c>
      <c r="D6" s="101">
        <f>INDEX(PR!$A$1:$F$502,MATCH($B6,PR!$A:$A,0),2)</f>
        <v>0</v>
      </c>
      <c r="E6" s="102">
        <f>INDEX(PR!$A$1:$F$502,MATCH($B6,PR!$A:$A,0),3)</f>
        <v>0</v>
      </c>
      <c r="F6" s="102">
        <f>INDEX(PR!$A$1:$F$502,MATCH($B6,PR!$A:$A,0),4)</f>
        <v>0</v>
      </c>
      <c r="G6" s="102">
        <f>INDEX(PR!$A$1:$F$502,MATCH($B6,PR!$A:$A,0),5)</f>
        <v>2</v>
      </c>
      <c r="H6" s="102">
        <f>INDEX(PR!$A$1:$F$502,MATCH($B6,PR!$A:$A,0),6)</f>
        <v>5</v>
      </c>
      <c r="I6" s="103">
        <f>COUNTIF(D6:H6,"&lt;10")</f>
        <v>5</v>
      </c>
      <c r="J6" s="104">
        <f t="shared" ref="J6" si="6">IF(AND(D6=0,E6=0,F6=0,G6=0),H6,IF(AND(D6=0,E6=0,F6=0),AVERAGE(G6:H6),IF(AND(E6=0,D6=0),AVERAGE(F6:H6),IF(D6=0,AVERAGE(E6:H6),AVERAGE(D6:H6)))))</f>
        <v>3.5</v>
      </c>
      <c r="K6" s="104">
        <f t="shared" ref="K6" si="7">IF(AND(D6=0,E6=0,F6=0,G6=0),"",IF(AND(D6=0,E6=0,F6=0),H6-G6,IF(AND(D6=0,E6=0),(H6-AVERAGE(F6:G6)),IF(D6=0,(H6-AVERAGE(E6:G6)),(H6-AVERAGE(D6:G6))))))</f>
        <v>3</v>
      </c>
      <c r="L6" s="105">
        <f t="shared" ref="L6" si="8">IF(AND(D6=0,E6=0,F6=0,G6=0),"",IF(AND(D6=0,E6=0,F6=0),K6/AVERAGE(H6:I6),IF(AND(D6=0,E6=0),(K6/AVERAGE(F6:G6)),IF(D6=0,(K6/AVERAGE(E6:G6)),(K6/AVERAGE(D6:G6))))))</f>
        <v>0.6</v>
      </c>
      <c r="M6" s="102">
        <f>INDEX(GR!$A$1:$F$515,MATCH($B6,GR!$A:$A,0),2)</f>
        <v>0</v>
      </c>
      <c r="N6" s="102">
        <f>INDEX(GR!$A$1:$F$515,MATCH($B6,GR!$A:$A,0),3)</f>
        <v>0</v>
      </c>
      <c r="O6" s="102">
        <f>INDEX(GR!$A$1:$F$515,MATCH($B6,GR!$A:$A,0),4)</f>
        <v>0</v>
      </c>
      <c r="P6" s="102">
        <f>INDEX(GR!$A$1:$F$515,MATCH($B6,GR!$A:$A,0),5)</f>
        <v>0</v>
      </c>
      <c r="Q6" s="102">
        <f>INDEX(GR!$A$1:$F$515,MATCH($B6,GR!$A:$A,0),6)</f>
        <v>15</v>
      </c>
      <c r="R6" s="106">
        <f t="shared" ref="R6" si="9">COUNTIF(M6:Q6,"&lt;5")</f>
        <v>4</v>
      </c>
      <c r="S6" s="107">
        <f t="shared" ref="S6" si="10">IF(AND(M6=0,N6=0,O6=0,P6=0),Q6,IF(AND(M6=0,N6=0,O6=0),AVERAGE(P6:Q6),IF(AND(N6=0,M6=0),AVERAGE(O6:Q6),IF(M6=0,AVERAGE(N6:Q6),AVERAGE(M6:Q6)))))</f>
        <v>15</v>
      </c>
      <c r="T6" s="107" t="str">
        <f t="shared" ref="T6" si="11">IF(AND(M6=0,N6=0,O6=0,P6=0),"",IF(AND(M6=0,N6=0,O6=0),Q6-P6,IF(AND(M6=0,N6=0),(Q6-AVERAGE(O6:P6)),IF(M6=0,(Q6-AVERAGE(N6:P6)),(Q6-AVERAGE(M6:P6))))))</f>
        <v/>
      </c>
      <c r="U6" s="105" t="str">
        <f t="shared" ref="U6" si="12">IF(AND(M6=0,N6=0,O6=0,P6=0),"",IF(AND(M6=0,N6=0,O6=0),T6/P6,IF(AND(M6=0,N6=0),(T6/AVERAGE(O6:P6)),IF(M6=0,(T6/AVERAGE(N6:P6)),(T6/AVERAGE(M6:P6))))))</f>
        <v/>
      </c>
      <c r="V6" s="109">
        <f>INDEX(AE!$A$1:$K$515,MATCH($B6,AE!$A:$A,0),7)</f>
        <v>0</v>
      </c>
      <c r="W6" s="110">
        <f>INDEX(AE!$A$1:$K$515,MATCH($B6,AE!$A:$A,0),8)</f>
        <v>0</v>
      </c>
      <c r="X6" s="110">
        <f>INDEX(AE!$A$1:$K$515,MATCH($B6,AE!$A:$A,0),9)</f>
        <v>0</v>
      </c>
      <c r="Y6" s="110">
        <f>INDEX(AE!$A$1:$K$515,MATCH($B6,AE!$A:$A,0),10)</f>
        <v>0</v>
      </c>
      <c r="Z6" s="111">
        <f>INDEX(AE!$A$1:$K$515,MATCH($B6,AE!$A:$A,0),11)</f>
        <v>0</v>
      </c>
      <c r="AA6" s="106">
        <f>COUNTIF(V6:Z6,"&lt;5")</f>
        <v>5</v>
      </c>
      <c r="AB6" s="107">
        <f>IF(AND(V6=0,W6=0,X6=0,Y6=0),Z6,IF(AND(V6=0,W6=0,X6=0),AVERAGE(Y6:Z6),IF(AND(W6=0,V6=0),AVERAGE(X6:Z6),IF(V6=0,AVERAGE(W6:Z6),AVERAGE(V6:Z6)))))</f>
        <v>0</v>
      </c>
      <c r="AC6" s="107" t="str">
        <f>IF(AND(V6=0,W6=0,X6=0,Y6=0),"",IF(AND(V6=0,W6=0,X6=0),Z6-Y6,IF(AND(V6=0,W6=0),(Z6-AVERAGE(X6:Y6)),IF(V6=0,(Z6-AVERAGE(W6:Y6)),(Z6-AVERAGE(V6:Y6))))))</f>
        <v/>
      </c>
      <c r="AD6" s="105" t="str">
        <f>IF(AND(V6=0,W6=0,X6=0,Y6=0),"",IF(AND(V6=0,W6=0,X6=0),AC6/Y6,IF(AND(V6=0,W6=0),(AC6/AVERAGE(X6:Y6)),IF(V6=0,(AC6/AVERAGE(W6:Y6)),(AC6/AVERAGE(V6:Y6))))))</f>
        <v/>
      </c>
      <c r="AE6" s="217">
        <f>INDEX(AE!$A$1:$K$515,MATCH($B6,AE!$A:$A,0),2)</f>
        <v>0</v>
      </c>
      <c r="AF6" s="218">
        <f>INDEX(AE!$A$1:$K$515,MATCH($B6,AE!$A:$A,0),3)</f>
        <v>0</v>
      </c>
      <c r="AG6" s="218">
        <f>INDEX(AE!$A$1:$K$515,MATCH($B6,AE!$A:$A,0),4)</f>
        <v>0</v>
      </c>
      <c r="AH6" s="218">
        <f>INDEX(AE!$A$1:$K$515,MATCH($B6,AE!$A:$A,0),5)</f>
        <v>0</v>
      </c>
      <c r="AI6" s="219">
        <f>INDEX(AE!$A$1:$K$515,MATCH($B6,AE!$A:$A,0),6)</f>
        <v>0</v>
      </c>
      <c r="AJ6" s="112">
        <f>IF(AND(AE6=0,AF6=0,AG6=0,AH6=0),AI6,IF(AND(AE6=0,AF6=0,AG6=0),AVERAGE(AH6:AI6),IF(AND(AF6=0,AE6=0),AVERAGE(AG6:AI6),IF(AE6=0,AVERAGE(AF6:AI6),AVERAGE(AE6:AI6)))))</f>
        <v>0</v>
      </c>
      <c r="AK6" s="107" t="str">
        <f>IF(AND(AE6=0,AF6=0,AG6=0,AH6=0),"",IF(AND(AE6=0,AF6=0,AG6=0),AI6-AH6,IF(AND(AE6=0,AF6=0),(AI6-AVERAGE(AG6:AH6)),IF(AE6=0,(AI6-AVERAGE(AF6:AH6)),(AI6-AVERAGE(AE6:AH6))))))</f>
        <v/>
      </c>
      <c r="AL6" s="105" t="str">
        <f>IF(AND(AE6=0,AF6=0,AG6=0,AH6=0),"",IF(AND(AE6=0,AF6=0,AG6=0),AK6/AVERAGE(AI6:AI6),IF(AND(AE6=0,AF6=0),(AK6/AVERAGE(AG6:AH6)),IF(AE6=0,(AK6/AVERAGE(AF6:AH6)),(AK6/AVERAGE(AE6:AH6))))))</f>
        <v/>
      </c>
      <c r="AM6" s="113" t="str">
        <f t="shared" ref="AM6:AM8" si="13">IF(AJ6=0,"",AB6/AJ6)</f>
        <v/>
      </c>
      <c r="AN6" s="114" t="str">
        <f t="shared" ref="AN6:AN8" si="14">IF(AI6=0,"",Z6/AI6)</f>
        <v/>
      </c>
    </row>
    <row r="7" spans="1:40" s="6" customFormat="1">
      <c r="A7" s="99" t="s">
        <v>296</v>
      </c>
      <c r="B7" s="99" t="s">
        <v>297</v>
      </c>
      <c r="C7" s="100" t="s">
        <v>295</v>
      </c>
      <c r="D7" s="101">
        <f>INDEX(PR!$A$1:$F$502,MATCH($B7,PR!$A:$A,0),2)</f>
        <v>0</v>
      </c>
      <c r="E7" s="102">
        <f>INDEX(PR!$A$1:$F$502,MATCH($B7,PR!$A:$A,0),3)</f>
        <v>0</v>
      </c>
      <c r="F7" s="102">
        <f>INDEX(PR!$A$1:$F$502,MATCH($B7,PR!$A:$A,0),4)</f>
        <v>0</v>
      </c>
      <c r="G7" s="102">
        <f>INDEX(PR!$A$1:$F$502,MATCH($B7,PR!$A:$A,0),5)</f>
        <v>2</v>
      </c>
      <c r="H7" s="102">
        <f>INDEX(PR!$A$1:$F$502,MATCH($B7,PR!$A:$A,0),6)</f>
        <v>8</v>
      </c>
      <c r="I7" s="103">
        <f>COUNTIF(D7:H7,"&lt;10")</f>
        <v>5</v>
      </c>
      <c r="J7" s="104">
        <f t="shared" ref="J7:J8" si="15">IF(AND(D7=0,E7=0,F7=0,G7=0),H7,IF(AND(D7=0,E7=0,F7=0),AVERAGE(G7:H7),IF(AND(E7=0,D7=0),AVERAGE(F7:H7),IF(D7=0,AVERAGE(E7:H7),AVERAGE(D7:H7)))))</f>
        <v>5</v>
      </c>
      <c r="K7" s="104">
        <f t="shared" ref="K7:K8" si="16">IF(AND(D7=0,E7=0,F7=0,G7=0),"",IF(AND(D7=0,E7=0,F7=0),H7-G7,IF(AND(D7=0,E7=0),(H7-AVERAGE(F7:G7)),IF(D7=0,(H7-AVERAGE(E7:G7)),(H7-AVERAGE(D7:G7))))))</f>
        <v>6</v>
      </c>
      <c r="L7" s="105">
        <f t="shared" ref="L7:L8" si="17">IF(AND(D7=0,E7=0,F7=0,G7=0),"",IF(AND(D7=0,E7=0,F7=0),K7/AVERAGE(H7:I7),IF(AND(D7=0,E7=0),(K7/AVERAGE(F7:G7)),IF(D7=0,(K7/AVERAGE(E7:G7)),(K7/AVERAGE(D7:G7))))))</f>
        <v>0.92307692307692313</v>
      </c>
      <c r="M7" s="102">
        <f>INDEX(GR!$A$1:$F$515,MATCH($B7,GR!$A:$A,0),2)</f>
        <v>0</v>
      </c>
      <c r="N7" s="102">
        <f>INDEX(GR!$A$1:$F$515,MATCH($B7,GR!$A:$A,0),3)</f>
        <v>0</v>
      </c>
      <c r="O7" s="102">
        <f>INDEX(GR!$A$1:$F$515,MATCH($B7,GR!$A:$A,0),4)</f>
        <v>0</v>
      </c>
      <c r="P7" s="102">
        <f>INDEX(GR!$A$1:$F$515,MATCH($B7,GR!$A:$A,0),5)</f>
        <v>0</v>
      </c>
      <c r="Q7" s="102">
        <f>INDEX(GR!$A$1:$F$515,MATCH($B7,GR!$A:$A,0),6)</f>
        <v>0</v>
      </c>
      <c r="R7" s="106">
        <f>COUNTIF(M7:Q7,"&lt;5")</f>
        <v>5</v>
      </c>
      <c r="S7" s="107">
        <f t="shared" ref="S7" si="18">IF(AND(M7=0,N7=0,O7=0,P7=0),Q7,IF(AND(M7=0,N7=0,O7=0),AVERAGE(P7:Q7),IF(AND(N7=0,M7=0),AVERAGE(O7:Q7),IF(M7=0,AVERAGE(N7:Q7),AVERAGE(M7:Q7)))))</f>
        <v>0</v>
      </c>
      <c r="T7" s="107" t="str">
        <f t="shared" ref="T7" si="19">IF(AND(M7=0,N7=0,O7=0,P7=0),"",IF(AND(M7=0,N7=0,O7=0),Q7-P7,IF(AND(M7=0,N7=0),(Q7-AVERAGE(O7:P7)),IF(M7=0,(Q7-AVERAGE(N7:P7)),(Q7-AVERAGE(M7:P7))))))</f>
        <v/>
      </c>
      <c r="U7" s="105" t="str">
        <f t="shared" ref="U7:U8" si="20">IF(AND(M7=0,N7=0,O7=0,P7=0),"",IF(AND(M7=0,N7=0,O7=0),T7/P7,IF(AND(M7=0,N7=0),(T7/AVERAGE(O7:P7)),IF(M7=0,(T7/AVERAGE(N7:P7)),(T7/AVERAGE(M7:P7))))))</f>
        <v/>
      </c>
      <c r="V7" s="109">
        <f>INDEX(AE!$A$1:$K$515,MATCH($B7,AE!$A:$A,0),7)</f>
        <v>0</v>
      </c>
      <c r="W7" s="110">
        <f>INDEX(AE!$A$1:$K$515,MATCH($B7,AE!$A:$A,0),8)</f>
        <v>0</v>
      </c>
      <c r="X7" s="110">
        <f>INDEX(AE!$A$1:$K$515,MATCH($B7,AE!$A:$A,0),9)</f>
        <v>0</v>
      </c>
      <c r="Y7" s="110">
        <f>INDEX(AE!$A$1:$K$515,MATCH($B7,AE!$A:$A,0),10)</f>
        <v>0</v>
      </c>
      <c r="Z7" s="111">
        <f>INDEX(AE!$A$1:$K$515,MATCH($B7,AE!$A:$A,0),11)</f>
        <v>0</v>
      </c>
      <c r="AA7" s="106">
        <f>COUNTIF(V7:Z7,"&lt;5")</f>
        <v>5</v>
      </c>
      <c r="AB7" s="107">
        <f t="shared" ref="AB7:AB8" si="21">IF(AND(V7=0,W7=0,X7=0,Y7=0),Z7,IF(AND(V7=0,W7=0,X7=0),AVERAGE(Y7:Z7),IF(AND(W7=0,V7=0),AVERAGE(X7:Z7),IF(V7=0,AVERAGE(W7:Z7),AVERAGE(V7:Z7)))))</f>
        <v>0</v>
      </c>
      <c r="AC7" s="107" t="str">
        <f t="shared" ref="AC7:AC8" si="22">IF(AND(V7=0,W7=0,X7=0,Y7=0),"",IF(AND(V7=0,W7=0,X7=0),Z7-Y7,IF(AND(V7=0,W7=0),(Z7-AVERAGE(X7:Y7)),IF(V7=0,(Z7-AVERAGE(W7:Y7)),(Z7-AVERAGE(V7:Y7))))))</f>
        <v/>
      </c>
      <c r="AD7" s="105" t="str">
        <f t="shared" ref="AD7:AD8" si="23">IF(AND(V7=0,W7=0,X7=0,Y7=0),"",IF(AND(V7=0,W7=0,X7=0),AC7/Y7,IF(AND(V7=0,W7=0),(AC7/AVERAGE(X7:Y7)),IF(V7=0,(AC7/AVERAGE(W7:Y7)),(AC7/AVERAGE(V7:Y7))))))</f>
        <v/>
      </c>
      <c r="AE7" s="217">
        <f>INDEX(AE!$A$1:$K$515,MATCH($B7,AE!$A:$A,0),2)</f>
        <v>0</v>
      </c>
      <c r="AF7" s="218">
        <f>INDEX(AE!$A$1:$K$515,MATCH($B7,AE!$A:$A,0),3)</f>
        <v>0</v>
      </c>
      <c r="AG7" s="218">
        <f>INDEX(AE!$A$1:$K$515,MATCH($B7,AE!$A:$A,0),4)</f>
        <v>0</v>
      </c>
      <c r="AH7" s="218">
        <f>INDEX(AE!$A$1:$K$515,MATCH($B7,AE!$A:$A,0),5)</f>
        <v>0</v>
      </c>
      <c r="AI7" s="219">
        <f>INDEX(AE!$A$1:$K$515,MATCH($B7,AE!$A:$A,0),6)</f>
        <v>2</v>
      </c>
      <c r="AJ7" s="112">
        <f t="shared" ref="AJ7" si="24">IF(AND(AE7=0,AF7=0,AG7=0,AH7=0),AI7,IF(AND(AE7=0,AF7=0,AG7=0),AVERAGE(AH7:AI7),IF(AND(AF7=0,AE7=0),AVERAGE(AG7:AI7),IF(AE7=0,AVERAGE(AF7:AI7),AVERAGE(AE7:AI7)))))</f>
        <v>2</v>
      </c>
      <c r="AK7" s="107" t="str">
        <f t="shared" ref="AK7" si="25">IF(AND(AE7=0,AF7=0,AG7=0,AH7=0),"",IF(AND(AE7=0,AF7=0,AG7=0),AI7-AH7,IF(AND(AE7=0,AF7=0),(AI7-AVERAGE(AG7:AH7)),IF(AE7=0,(AI7-AVERAGE(AF7:AH7)),(AI7-AVERAGE(AE7:AH7))))))</f>
        <v/>
      </c>
      <c r="AL7" s="105" t="str">
        <f t="shared" ref="AL7" si="26">IF(AND(AE7=0,AF7=0,AG7=0,AH7=0),"",IF(AND(AE7=0,AF7=0,AG7=0),AK7/AVERAGE(AI7:AI7),IF(AND(AE7=0,AF7=0),(AK7/AVERAGE(AG7:AH7)),IF(AE7=0,(AK7/AVERAGE(AF7:AH7)),(AK7/AVERAGE(AE7:AH7))))))</f>
        <v/>
      </c>
      <c r="AM7" s="113">
        <f t="shared" si="13"/>
        <v>0</v>
      </c>
      <c r="AN7" s="114">
        <f t="shared" si="14"/>
        <v>0</v>
      </c>
    </row>
    <row r="8" spans="1:40" s="6" customFormat="1">
      <c r="A8" s="99" t="s">
        <v>298</v>
      </c>
      <c r="B8" s="99" t="s">
        <v>299</v>
      </c>
      <c r="C8" s="100" t="s">
        <v>295</v>
      </c>
      <c r="D8" s="101">
        <f>INDEX(PR!$A$1:$F$502,MATCH($B8,PR!$A:$A,0),2)</f>
        <v>0</v>
      </c>
      <c r="E8" s="102">
        <f>INDEX(PR!$A$1:$F$502,MATCH($B8,PR!$A:$A,0),3)</f>
        <v>0</v>
      </c>
      <c r="F8" s="102">
        <f>INDEX(PR!$A$1:$F$502,MATCH($B8,PR!$A:$A,0),4)</f>
        <v>0</v>
      </c>
      <c r="G8" s="102">
        <f>INDEX(PR!$A$1:$F$502,MATCH($B8,PR!$A:$A,0),5)</f>
        <v>1</v>
      </c>
      <c r="H8" s="102">
        <f>INDEX(PR!$A$1:$F$502,MATCH($B8,PR!$A:$A,0),6)</f>
        <v>3</v>
      </c>
      <c r="I8" s="103">
        <f>COUNTIF(D8:H8,"&lt;10")</f>
        <v>5</v>
      </c>
      <c r="J8" s="104">
        <f t="shared" si="15"/>
        <v>2</v>
      </c>
      <c r="K8" s="104">
        <f t="shared" si="16"/>
        <v>2</v>
      </c>
      <c r="L8" s="105">
        <f t="shared" si="17"/>
        <v>0.5</v>
      </c>
      <c r="M8" s="102">
        <f>INDEX(GR!$A$1:$F$515,MATCH($B8,GR!$A:$A,0),2)</f>
        <v>0</v>
      </c>
      <c r="N8" s="102">
        <f>INDEX(GR!$A$1:$F$515,MATCH($B8,GR!$A:$A,0),3)</f>
        <v>0</v>
      </c>
      <c r="O8" s="102">
        <f>INDEX(GR!$A$1:$F$515,MATCH($B8,GR!$A:$A,0),4)</f>
        <v>0</v>
      </c>
      <c r="P8" s="102">
        <f>INDEX(GR!$A$1:$F$515,MATCH($B8,GR!$A:$A,0),5)</f>
        <v>0</v>
      </c>
      <c r="Q8" s="102">
        <f>INDEX(GR!$A$1:$F$515,MATCH($B8,GR!$A:$A,0),6)</f>
        <v>0</v>
      </c>
      <c r="R8" s="106">
        <f>COUNTIF(M8:Q8,"&lt;5")</f>
        <v>5</v>
      </c>
      <c r="S8" s="107">
        <f t="shared" ref="S8" si="27">IF(AND(M8=0,N8=0,O8=0,P8=0),Q8,IF(AND(M8=0,N8=0,O8=0),AVERAGE(P8:Q8),IF(AND(N8=0,M8=0),AVERAGE(O8:Q8),IF(M8=0,AVERAGE(N8:Q8),AVERAGE(M8:Q8)))))</f>
        <v>0</v>
      </c>
      <c r="T8" s="107"/>
      <c r="U8" s="105" t="str">
        <f t="shared" si="20"/>
        <v/>
      </c>
      <c r="V8" s="109">
        <f>INDEX(AE!$A$1:$K$515,MATCH($B8,AE!$A:$A,0),7)</f>
        <v>0</v>
      </c>
      <c r="W8" s="110">
        <f>INDEX(AE!$A$1:$K$515,MATCH($B8,AE!$A:$A,0),8)</f>
        <v>0</v>
      </c>
      <c r="X8" s="110">
        <f>INDEX(AE!$A$1:$K$515,MATCH($B8,AE!$A:$A,0),9)</f>
        <v>0</v>
      </c>
      <c r="Y8" s="110">
        <f>INDEX(AE!$A$1:$K$515,MATCH($B8,AE!$A:$A,0),10)</f>
        <v>0</v>
      </c>
      <c r="Z8" s="111">
        <f>INDEX(AE!$A$1:$K$515,MATCH($B8,AE!$A:$A,0),11)</f>
        <v>0</v>
      </c>
      <c r="AA8" s="106">
        <f>COUNTIF(V8:Z8,"&lt;5")</f>
        <v>5</v>
      </c>
      <c r="AB8" s="107">
        <f t="shared" si="21"/>
        <v>0</v>
      </c>
      <c r="AC8" s="107" t="str">
        <f t="shared" si="22"/>
        <v/>
      </c>
      <c r="AD8" s="105" t="str">
        <f t="shared" si="23"/>
        <v/>
      </c>
      <c r="AE8" s="217">
        <f>INDEX(AE!$A$1:$K$515,MATCH($B8,AE!$A:$A,0),2)</f>
        <v>0</v>
      </c>
      <c r="AF8" s="218">
        <f>INDEX(AE!$A$1:$K$515,MATCH($B8,AE!$A:$A,0),3)</f>
        <v>0</v>
      </c>
      <c r="AG8" s="218">
        <f>INDEX(AE!$A$1:$K$515,MATCH($B8,AE!$A:$A,0),4)</f>
        <v>1</v>
      </c>
      <c r="AH8" s="218">
        <f>INDEX(AE!$A$1:$K$515,MATCH($B8,AE!$A:$A,0),5)</f>
        <v>0</v>
      </c>
      <c r="AI8" s="219">
        <f>INDEX(AE!$A$1:$K$515,MATCH($B8,AE!$A:$A,0),6)</f>
        <v>0</v>
      </c>
      <c r="AJ8" s="112"/>
      <c r="AK8" s="107"/>
      <c r="AL8" s="105"/>
      <c r="AM8" s="113" t="str">
        <f t="shared" si="13"/>
        <v/>
      </c>
      <c r="AN8" s="114" t="str">
        <f t="shared" si="14"/>
        <v/>
      </c>
    </row>
    <row r="9" spans="1:40" s="6" customFormat="1">
      <c r="A9" s="1"/>
      <c r="B9" s="2"/>
      <c r="C9" s="2"/>
      <c r="D9" s="481" t="s">
        <v>0</v>
      </c>
      <c r="E9" s="482"/>
      <c r="F9" s="482"/>
      <c r="G9" s="482"/>
      <c r="H9" s="482"/>
      <c r="I9" s="485" t="s">
        <v>0</v>
      </c>
      <c r="J9" s="482"/>
      <c r="K9" s="482"/>
      <c r="L9" s="486"/>
      <c r="M9" s="483" t="s">
        <v>1</v>
      </c>
      <c r="N9" s="484"/>
      <c r="O9" s="484"/>
      <c r="P9" s="484"/>
      <c r="Q9" s="484"/>
      <c r="R9" s="485" t="s">
        <v>1</v>
      </c>
      <c r="S9" s="484"/>
      <c r="T9" s="484"/>
      <c r="U9" s="488"/>
      <c r="V9" s="481" t="s">
        <v>2</v>
      </c>
      <c r="W9" s="482"/>
      <c r="X9" s="482"/>
      <c r="Y9" s="482"/>
      <c r="Z9" s="482"/>
      <c r="AA9" s="489" t="s">
        <v>2</v>
      </c>
      <c r="AB9" s="490"/>
      <c r="AC9" s="490"/>
      <c r="AD9" s="491"/>
      <c r="AE9" s="492" t="s">
        <v>3</v>
      </c>
      <c r="AF9" s="493"/>
      <c r="AG9" s="493"/>
      <c r="AH9" s="493"/>
      <c r="AI9" s="493"/>
      <c r="AJ9" s="485" t="s">
        <v>3</v>
      </c>
      <c r="AK9" s="484"/>
      <c r="AL9" s="488"/>
      <c r="AM9" s="3" t="s">
        <v>4</v>
      </c>
      <c r="AN9" s="4" t="s">
        <v>713</v>
      </c>
    </row>
    <row r="10" spans="1:40" s="6" customFormat="1">
      <c r="A10" s="7" t="s">
        <v>255</v>
      </c>
      <c r="B10" s="8" t="s">
        <v>8</v>
      </c>
      <c r="C10" s="8"/>
      <c r="D10" s="9" t="s">
        <v>9</v>
      </c>
      <c r="E10" s="10" t="s">
        <v>10</v>
      </c>
      <c r="F10" s="10" t="s">
        <v>11</v>
      </c>
      <c r="G10" s="10" t="s">
        <v>12</v>
      </c>
      <c r="H10" s="10" t="s">
        <v>713</v>
      </c>
      <c r="I10" s="11" t="s">
        <v>16</v>
      </c>
      <c r="J10" s="14" t="s">
        <v>4</v>
      </c>
      <c r="K10" s="14" t="s">
        <v>14</v>
      </c>
      <c r="L10" s="13" t="s">
        <v>15</v>
      </c>
      <c r="M10" s="10" t="s">
        <v>9</v>
      </c>
      <c r="N10" s="10" t="s">
        <v>10</v>
      </c>
      <c r="O10" s="10" t="s">
        <v>11</v>
      </c>
      <c r="P10" s="10" t="s">
        <v>12</v>
      </c>
      <c r="Q10" s="10" t="s">
        <v>713</v>
      </c>
      <c r="R10" s="11" t="s">
        <v>291</v>
      </c>
      <c r="S10" s="14" t="s">
        <v>4</v>
      </c>
      <c r="T10" s="14" t="s">
        <v>14</v>
      </c>
      <c r="U10" s="15" t="s">
        <v>15</v>
      </c>
      <c r="V10" s="9" t="s">
        <v>9</v>
      </c>
      <c r="W10" s="10" t="s">
        <v>10</v>
      </c>
      <c r="X10" s="10" t="s">
        <v>11</v>
      </c>
      <c r="Y10" s="10" t="s">
        <v>12</v>
      </c>
      <c r="Z10" s="10" t="s">
        <v>713</v>
      </c>
      <c r="AA10" s="11" t="s">
        <v>292</v>
      </c>
      <c r="AB10" s="14" t="s">
        <v>4</v>
      </c>
      <c r="AC10" s="14" t="s">
        <v>14</v>
      </c>
      <c r="AD10" s="13" t="s">
        <v>15</v>
      </c>
      <c r="AE10" s="212" t="s">
        <v>9</v>
      </c>
      <c r="AF10" s="12" t="s">
        <v>10</v>
      </c>
      <c r="AG10" s="12" t="s">
        <v>11</v>
      </c>
      <c r="AH10" s="12" t="s">
        <v>12</v>
      </c>
      <c r="AI10" s="12" t="s">
        <v>713</v>
      </c>
      <c r="AJ10" s="16" t="s">
        <v>4</v>
      </c>
      <c r="AK10" s="14" t="s">
        <v>14</v>
      </c>
      <c r="AL10" s="13" t="s">
        <v>15</v>
      </c>
      <c r="AM10" s="17" t="s">
        <v>18</v>
      </c>
      <c r="AN10" s="18" t="s">
        <v>18</v>
      </c>
    </row>
    <row r="11" spans="1:40" s="6" customFormat="1">
      <c r="A11" s="99" t="s">
        <v>759</v>
      </c>
      <c r="B11" s="246" t="s">
        <v>736</v>
      </c>
      <c r="C11" s="100" t="s">
        <v>295</v>
      </c>
      <c r="D11" s="101">
        <f>INDEX(PR!$A$1:$F$502,MATCH($B11,PR!$A:$A,0),2)</f>
        <v>0</v>
      </c>
      <c r="E11" s="102">
        <f>INDEX(PR!$A$1:$F$502,MATCH($B11,PR!$A:$A,0),3)</f>
        <v>0</v>
      </c>
      <c r="F11" s="102">
        <f>INDEX(PR!$A$1:$F$502,MATCH($B11,PR!$A:$A,0),4)</f>
        <v>0</v>
      </c>
      <c r="G11" s="102">
        <f>INDEX(PR!$A$1:$F$502,MATCH($B11,PR!$A:$A,0),5)</f>
        <v>0</v>
      </c>
      <c r="H11" s="102">
        <f>INDEX(PR!$A$1:$F$502,MATCH($B11,PR!$A:$A,0),6)</f>
        <v>5</v>
      </c>
      <c r="I11" s="103">
        <f>COUNTIF(D11:H11,"&lt;10")</f>
        <v>5</v>
      </c>
      <c r="J11" s="104">
        <f t="shared" ref="J11:J12" si="28">IF(AND(D11=0,E11=0,F11=0,G11=0),H11,IF(AND(D11=0,E11=0,F11=0),AVERAGE(G11:H11),IF(AND(E11=0,D11=0),AVERAGE(F11:H11),IF(D11=0,AVERAGE(E11:H11),AVERAGE(D11:H11)))))</f>
        <v>5</v>
      </c>
      <c r="K11" s="104" t="str">
        <f t="shared" ref="K11:K12" si="29">IF(AND(D11=0,E11=0,F11=0,G11=0),"",IF(AND(D11=0,E11=0,F11=0),H11-G11,IF(AND(D11=0,E11=0),(H11-AVERAGE(F11:G11)),IF(D11=0,(H11-AVERAGE(E11:G11)),(H11-AVERAGE(D11:G11))))))</f>
        <v/>
      </c>
      <c r="L11" s="105" t="str">
        <f>IF(AND(D11=0,E11=0,F11=0,G11=0),"",IF(AND(D11=0,E11=0,F11=0),K11/H47,IF(AND(D11=0,E11=0),(K11/AVERAGE(F11:G11)),IF(D11=0,(K11/AVERAGE(E11:G11)),(K11/AVERAGE(D11:G11))))))</f>
        <v/>
      </c>
      <c r="M11" s="102">
        <f>INDEX(GR!$A$1:$F$515,MATCH($B11,GR!$A:$A,0),2)</f>
        <v>0</v>
      </c>
      <c r="N11" s="102">
        <f>INDEX(GR!$A$1:$F$515,MATCH($B11,GR!$A:$A,0),3)</f>
        <v>0</v>
      </c>
      <c r="O11" s="102">
        <f>INDEX(GR!$A$1:$F$515,MATCH($B11,GR!$A:$A,0),4)</f>
        <v>0</v>
      </c>
      <c r="P11" s="102">
        <f>INDEX(GR!$A$1:$F$515,MATCH($B11,GR!$A:$A,0),5)</f>
        <v>0</v>
      </c>
      <c r="Q11" s="102">
        <f>INDEX(GR!$A$1:$F$515,MATCH($B11,GR!$A:$A,0),6)</f>
        <v>0</v>
      </c>
      <c r="R11" s="106">
        <f>COUNTIF(M11:Q11,"&lt;5")</f>
        <v>5</v>
      </c>
      <c r="S11" s="107">
        <f t="shared" ref="S11:S12" si="30">IF(AND(M11=0,N11=0,O11=0,P11=0),Q11,IF(AND(M11=0,N11=0,O11=0),AVERAGE(P11:Q11),IF(AND(N11=0,M11=0),AVERAGE(O11:Q11),IF(M11=0,AVERAGE(N11:Q11),AVERAGE(M11:Q11)))))</f>
        <v>0</v>
      </c>
      <c r="T11" s="107" t="str">
        <f t="shared" ref="T11:T12" si="31">IF(AND(M11=0,N11=0,O11=0,P11=0),"",IF(AND(M11=0,N11=0,O11=0),Q11-P11,IF(AND(M11=0,N11=0),(Q11-AVERAGE(O11:P11)),IF(M11=0,(Q11-AVERAGE(N11:P11)),(Q11-AVERAGE(M11:P11))))))</f>
        <v/>
      </c>
      <c r="U11" s="105" t="str">
        <f>IF(AND(M11=0,N11=0,O11=0,P11=0),"",IF(AND(M11=0,N11=0,O11=0),T11/P11,IF(AND(M11=0,N11=0),(T11/AVERAGE(O11:P11)),IF(M11=0,(T11/AVERAGE(N11:P11)),(T11/AVERAGE(M11:P11))))))</f>
        <v/>
      </c>
      <c r="V11" s="109">
        <f>INDEX(AE!$A$1:$K$515,MATCH($B11,AE!$A:$A,0),7)</f>
        <v>0</v>
      </c>
      <c r="W11" s="110">
        <f>INDEX(AE!$A$1:$K$515,MATCH($B11,AE!$A:$A,0),8)</f>
        <v>0</v>
      </c>
      <c r="X11" s="110">
        <f>INDEX(AE!$A$1:$K$515,MATCH($B11,AE!$A:$A,0),9)</f>
        <v>0</v>
      </c>
      <c r="Y11" s="110">
        <f>INDEX(AE!$A$1:$K$515,MATCH($B11,AE!$A:$A,0),10)</f>
        <v>0</v>
      </c>
      <c r="Z11" s="111">
        <f>INDEX(AE!$A$1:$K$515,MATCH($B11,AE!$A:$A,0),11)</f>
        <v>0</v>
      </c>
      <c r="AA11" s="106">
        <f>COUNTIF(V11:Z11,"&lt;5")</f>
        <v>5</v>
      </c>
      <c r="AB11" s="107">
        <f t="shared" ref="AB11" si="32">IF(AND(V11=0,W11=0,X11=0,Y11=0),Z11,IF(AND(V11=0,W11=0,X11=0),AVERAGE(Y11:Z11),IF(AND(W11=0,V11=0),AVERAGE(X11:Z11),IF(V11=0,AVERAGE(W11:Z11),AVERAGE(V11:Z11)))))</f>
        <v>0</v>
      </c>
      <c r="AC11" s="107" t="str">
        <f t="shared" ref="AC11" si="33">IF(AND(V11=0,W11=0,X11=0,Y11=0),"",IF(AND(V11=0,W11=0,X11=0),Z11-Y11,IF(AND(V11=0,W11=0),(Z11-AVERAGE(X11:Y11)),IF(V11=0,(Z11-AVERAGE(W11:Y11)),(Z11-AVERAGE(V11:Y11))))))</f>
        <v/>
      </c>
      <c r="AD11" s="105" t="str">
        <f t="shared" ref="AD11" si="34">IF(AND(V11=0,W11=0,X11=0,Y11=0),"",IF(AND(V11=0,W11=0,X11=0),AC11/Y11,IF(AND(V11=0,W11=0),(AC11/AVERAGE(X11:Y11)),IF(V11=0,(AC11/AVERAGE(W11:Y11)),(AC11/AVERAGE(V11:Y11))))))</f>
        <v/>
      </c>
      <c r="AE11" s="217">
        <f>INDEX(AE!$A$1:$K$515,MATCH($B11,AE!$A:$A,0),2)</f>
        <v>0</v>
      </c>
      <c r="AF11" s="218">
        <f>INDEX(AE!$A$1:$K$515,MATCH($B11,AE!$A:$A,0),3)</f>
        <v>0</v>
      </c>
      <c r="AG11" s="218">
        <f>INDEX(AE!$A$1:$K$515,MATCH($B11,AE!$A:$A,0),4)</f>
        <v>0</v>
      </c>
      <c r="AH11" s="218">
        <f>INDEX(AE!$A$1:$K$515,MATCH($B11,AE!$A:$A,0),5)</f>
        <v>0</v>
      </c>
      <c r="AI11" s="219">
        <f>INDEX(AE!$A$1:$K$515,MATCH($B11,AE!$A:$A,0),6)</f>
        <v>0</v>
      </c>
      <c r="AJ11" s="112">
        <f>IF(AND(AE11=0,AF11=0,AG11=0,AH11=0),AI11,IF(AND(AE11=0,AF11=0,AG11=0),AVERAGE(AH11:AI11),IF(AND(AF11=0,AE11=0),AVERAGE(AG11:AI11),IF(AE11=0,AVERAGE(AF11:AI11),AVERAGE(AE11:AI11)))))</f>
        <v>0</v>
      </c>
      <c r="AK11" s="107" t="str">
        <f>IF(AND(AE11=0,AF11=0,AG11=0,AH11=0),"",IF(AND(AE11=0,AF11=0,AG11=0),AI11-AH11,IF(AND(AE11=0,AF11=0),(AI11-AVERAGE(AG11:AH11)),IF(AE11=0,(AI11-AVERAGE(AF11:AH11)),(AI11-AVERAGE(AE11:AH11))))))</f>
        <v/>
      </c>
      <c r="AL11" s="105" t="str">
        <f>IF(AND(AE11=0,AF11=0,AG11=0,AH11=0),"",IF(AND(AE11=0,AF11=0,AG11=0),AK11/AVERAGE(AI11:AI11),IF(AND(AE11=0,AF11=0),(AK11/AVERAGE(AG11:AH11)),IF(AE11=0,(AK11/AVERAGE(AF11:AH11)),(AK11/AVERAGE(AE11:AH11))))))</f>
        <v/>
      </c>
      <c r="AM11" s="113" t="str">
        <f t="shared" ref="AM11:AM12" si="35">IF(AJ11=0,"",AB11/AJ11)</f>
        <v/>
      </c>
      <c r="AN11" s="114" t="str">
        <f t="shared" ref="AN11:AN12" si="36">IF(AI11=0,"",Z11/AI11)</f>
        <v/>
      </c>
    </row>
    <row r="12" spans="1:40" s="6" customFormat="1">
      <c r="A12" s="99" t="s">
        <v>761</v>
      </c>
      <c r="B12" s="99" t="s">
        <v>504</v>
      </c>
      <c r="C12" s="100" t="s">
        <v>295</v>
      </c>
      <c r="D12" s="101">
        <f>INDEX(PR!$A$1:$F$502,MATCH($B12,PR!$A:$A,0),2)</f>
        <v>0</v>
      </c>
      <c r="E12" s="102">
        <f>INDEX(PR!$A$1:$F$502,MATCH($B12,PR!$A:$A,0),3)</f>
        <v>0</v>
      </c>
      <c r="F12" s="102">
        <f>INDEX(PR!$A$1:$F$502,MATCH($B12,PR!$A:$A,0),4)</f>
        <v>0</v>
      </c>
      <c r="G12" s="102">
        <f>INDEX(PR!$A$1:$F$502,MATCH($B12,PR!$A:$A,0),5)</f>
        <v>2</v>
      </c>
      <c r="H12" s="102">
        <f>INDEX(PR!$A$1:$F$502,MATCH($B12,PR!$A:$A,0),6)</f>
        <v>1</v>
      </c>
      <c r="I12" s="103">
        <f>COUNTIF(D12:H12,"&lt;10")</f>
        <v>5</v>
      </c>
      <c r="J12" s="104">
        <f t="shared" si="28"/>
        <v>1.5</v>
      </c>
      <c r="K12" s="104">
        <f t="shared" si="29"/>
        <v>-1</v>
      </c>
      <c r="L12" s="105">
        <f t="shared" ref="L12" si="37">IF(AND(D12=0,E12=0,F12=0,G12=0),"",IF(AND(D12=0,E12=0,F12=0),K12/AVERAGE(H12:I12),IF(AND(D12=0,E12=0),(K12/AVERAGE(F12:G12)),IF(D12=0,(K12/AVERAGE(E12:G12)),(K12/AVERAGE(D12:G12))))))</f>
        <v>-0.33333333333333331</v>
      </c>
      <c r="M12" s="102">
        <f>INDEX(GR!$A$1:$F$515,MATCH($B12,GR!$A:$A,0),2)</f>
        <v>0</v>
      </c>
      <c r="N12" s="102">
        <f>INDEX(GR!$A$1:$F$515,MATCH($B12,GR!$A:$A,0),3)</f>
        <v>0</v>
      </c>
      <c r="O12" s="102">
        <f>INDEX(GR!$A$1:$F$515,MATCH($B12,GR!$A:$A,0),4)</f>
        <v>0</v>
      </c>
      <c r="P12" s="102">
        <f>INDEX(GR!$A$1:$F$515,MATCH($B12,GR!$A:$A,0),5)</f>
        <v>0</v>
      </c>
      <c r="Q12" s="102">
        <f>INDEX(GR!$A$1:$F$515,MATCH($B12,GR!$A:$A,0),6)</f>
        <v>0</v>
      </c>
      <c r="R12" s="106">
        <f>COUNTIF(M12:Q12,"&lt;5")</f>
        <v>5</v>
      </c>
      <c r="S12" s="107">
        <f t="shared" si="30"/>
        <v>0</v>
      </c>
      <c r="T12" s="107" t="str">
        <f t="shared" si="31"/>
        <v/>
      </c>
      <c r="U12" s="105" t="str">
        <f t="shared" ref="U12" si="38">IF(AND(M12=0,N12=0,O12=0,P12=0),"",IF(AND(M12=0,N12=0,O12=0),T12/P12,IF(AND(M12=0,N12=0),(T12/AVERAGE(O12:P12)),IF(M12=0,(T12/AVERAGE(N12:P12)),(T12/AVERAGE(M12:P12))))))</f>
        <v/>
      </c>
      <c r="V12" s="109">
        <f>INDEX(AE!$A$1:$K$515,MATCH($B12,AE!$A:$A,0),7)</f>
        <v>0</v>
      </c>
      <c r="W12" s="110">
        <f>INDEX(AE!$A$1:$K$515,MATCH($B12,AE!$A:$A,0),8)</f>
        <v>0</v>
      </c>
      <c r="X12" s="110">
        <f>INDEX(AE!$A$1:$K$515,MATCH($B12,AE!$A:$A,0),9)</f>
        <v>0</v>
      </c>
      <c r="Y12" s="110">
        <f>INDEX(AE!$A$1:$K$515,MATCH($B12,AE!$A:$A,0),10)</f>
        <v>0</v>
      </c>
      <c r="Z12" s="111">
        <f>INDEX(AE!$A$1:$K$515,MATCH($B12,AE!$A:$A,0),11)</f>
        <v>0</v>
      </c>
      <c r="AA12" s="106">
        <f>COUNTIF(V12:Z12,"&lt;5")</f>
        <v>5</v>
      </c>
      <c r="AB12" s="107">
        <f t="shared" ref="AB12" si="39">IF(AND(V12=0,W12=0,X12=0,Y12=0),Z12,IF(AND(V12=0,W12=0,X12=0),AVERAGE(Y12:Z12),IF(AND(W12=0,V12=0),AVERAGE(X12:Z12),IF(V12=0,AVERAGE(W12:Z12),AVERAGE(V12:Z12)))))</f>
        <v>0</v>
      </c>
      <c r="AC12" s="107" t="str">
        <f t="shared" ref="AC12" si="40">IF(AND(V12=0,W12=0,X12=0,Y12=0),"",IF(AND(V12=0,W12=0,X12=0),Z12-Y12,IF(AND(V12=0,W12=0),(Z12-AVERAGE(X12:Y12)),IF(V12=0,(Z12-AVERAGE(W12:Y12)),(Z12-AVERAGE(V12:Y12))))))</f>
        <v/>
      </c>
      <c r="AD12" s="105" t="str">
        <f t="shared" ref="AD12" si="41">IF(AND(V12=0,W12=0,X12=0,Y12=0),"",IF(AND(V12=0,W12=0,X12=0),AC12/Y12,IF(AND(V12=0,W12=0),(AC12/AVERAGE(X12:Y12)),IF(V12=0,(AC12/AVERAGE(W12:Y12)),(AC12/AVERAGE(V12:Y12))))))</f>
        <v/>
      </c>
      <c r="AE12" s="217">
        <f>INDEX(AE!$A$1:$K$515,MATCH($B12,AE!$A:$A,0),2)</f>
        <v>0</v>
      </c>
      <c r="AF12" s="218">
        <f>INDEX(AE!$A$1:$K$515,MATCH($B12,AE!$A:$A,0),3)</f>
        <v>0</v>
      </c>
      <c r="AG12" s="218">
        <f>INDEX(AE!$A$1:$K$515,MATCH($B12,AE!$A:$A,0),4)</f>
        <v>0</v>
      </c>
      <c r="AH12" s="218">
        <f>INDEX(AE!$A$1:$K$515,MATCH($B12,AE!$A:$A,0),5)</f>
        <v>1</v>
      </c>
      <c r="AI12" s="219">
        <f>INDEX(AE!$A$1:$K$515,MATCH($B12,AE!$A:$A,0),6)</f>
        <v>0</v>
      </c>
      <c r="AJ12" s="112">
        <f t="shared" ref="AJ12" si="42">IF(AND(AE12=0,AF12=0,AG12=0,AH12=0),AI12,IF(AND(AE12=0,AF12=0,AG12=0),AVERAGE(AH12:AI12),IF(AND(AF12=0,AE12=0),AVERAGE(AG12:AI12),IF(AE12=0,AVERAGE(AF12:AI12),AVERAGE(AE12:AI12)))))</f>
        <v>0.5</v>
      </c>
      <c r="AK12" s="107">
        <f t="shared" ref="AK12" si="43">IF(AND(AE12=0,AF12=0,AG12=0,AH12=0),"",IF(AND(AE12=0,AF12=0,AG12=0),AI12-AH12,IF(AND(AE12=0,AF12=0),(AI12-AVERAGE(AG12:AH12)),IF(AE12=0,(AI12-AVERAGE(AF12:AH12)),(AI12-AVERAGE(AE12:AH12))))))</f>
        <v>-1</v>
      </c>
      <c r="AL12" s="105" t="e">
        <f t="shared" ref="AL12" si="44">IF(AND(AE12=0,AF12=0,AG12=0,AH12=0),"",IF(AND(AE12=0,AF12=0,AG12=0),AK12/AVERAGE(AI12:AI12),IF(AND(AE12=0,AF12=0),(AK12/AVERAGE(AG12:AH12)),IF(AE12=0,(AK12/AVERAGE(AF12:AH12)),(AK12/AVERAGE(AE12:AH12))))))</f>
        <v>#DIV/0!</v>
      </c>
      <c r="AM12" s="113">
        <f t="shared" si="35"/>
        <v>0</v>
      </c>
      <c r="AN12" s="114" t="str">
        <f t="shared" si="36"/>
        <v/>
      </c>
    </row>
    <row r="13" spans="1:40" s="6" customFormat="1">
      <c r="A13" s="1"/>
      <c r="B13" s="2"/>
      <c r="C13" s="2"/>
      <c r="D13" s="481" t="s">
        <v>0</v>
      </c>
      <c r="E13" s="482"/>
      <c r="F13" s="482"/>
      <c r="G13" s="482"/>
      <c r="H13" s="482"/>
      <c r="I13" s="485" t="s">
        <v>0</v>
      </c>
      <c r="J13" s="482"/>
      <c r="K13" s="482"/>
      <c r="L13" s="486"/>
      <c r="M13" s="483" t="s">
        <v>1</v>
      </c>
      <c r="N13" s="484"/>
      <c r="O13" s="484"/>
      <c r="P13" s="484"/>
      <c r="Q13" s="484"/>
      <c r="R13" s="485" t="s">
        <v>1</v>
      </c>
      <c r="S13" s="484"/>
      <c r="T13" s="484"/>
      <c r="U13" s="488"/>
      <c r="V13" s="481" t="s">
        <v>2</v>
      </c>
      <c r="W13" s="482"/>
      <c r="X13" s="482"/>
      <c r="Y13" s="482"/>
      <c r="Z13" s="482"/>
      <c r="AA13" s="489" t="s">
        <v>2</v>
      </c>
      <c r="AB13" s="490"/>
      <c r="AC13" s="490"/>
      <c r="AD13" s="491"/>
      <c r="AE13" s="492" t="s">
        <v>3</v>
      </c>
      <c r="AF13" s="493"/>
      <c r="AG13" s="493"/>
      <c r="AH13" s="493"/>
      <c r="AI13" s="493"/>
      <c r="AJ13" s="485" t="s">
        <v>3</v>
      </c>
      <c r="AK13" s="484"/>
      <c r="AL13" s="488"/>
      <c r="AM13" s="3" t="s">
        <v>4</v>
      </c>
      <c r="AN13" s="4" t="s">
        <v>713</v>
      </c>
    </row>
    <row r="14" spans="1:40" s="6" customFormat="1">
      <c r="A14" s="7" t="s">
        <v>95</v>
      </c>
      <c r="B14" s="8" t="s">
        <v>8</v>
      </c>
      <c r="C14" s="8"/>
      <c r="D14" s="9" t="s">
        <v>9</v>
      </c>
      <c r="E14" s="10" t="s">
        <v>10</v>
      </c>
      <c r="F14" s="10" t="s">
        <v>11</v>
      </c>
      <c r="G14" s="10" t="s">
        <v>12</v>
      </c>
      <c r="H14" s="10" t="s">
        <v>713</v>
      </c>
      <c r="I14" s="11" t="s">
        <v>16</v>
      </c>
      <c r="J14" s="14" t="s">
        <v>4</v>
      </c>
      <c r="K14" s="14" t="s">
        <v>14</v>
      </c>
      <c r="L14" s="13" t="s">
        <v>15</v>
      </c>
      <c r="M14" s="10" t="s">
        <v>9</v>
      </c>
      <c r="N14" s="10" t="s">
        <v>10</v>
      </c>
      <c r="O14" s="10" t="s">
        <v>11</v>
      </c>
      <c r="P14" s="10" t="s">
        <v>12</v>
      </c>
      <c r="Q14" s="10" t="s">
        <v>713</v>
      </c>
      <c r="R14" s="11" t="s">
        <v>291</v>
      </c>
      <c r="S14" s="14" t="s">
        <v>4</v>
      </c>
      <c r="T14" s="14" t="s">
        <v>14</v>
      </c>
      <c r="U14" s="15" t="s">
        <v>15</v>
      </c>
      <c r="V14" s="9" t="s">
        <v>9</v>
      </c>
      <c r="W14" s="10" t="s">
        <v>10</v>
      </c>
      <c r="X14" s="10" t="s">
        <v>11</v>
      </c>
      <c r="Y14" s="10" t="s">
        <v>12</v>
      </c>
      <c r="Z14" s="10" t="s">
        <v>713</v>
      </c>
      <c r="AA14" s="11" t="s">
        <v>292</v>
      </c>
      <c r="AB14" s="14" t="s">
        <v>4</v>
      </c>
      <c r="AC14" s="14" t="s">
        <v>14</v>
      </c>
      <c r="AD14" s="13" t="s">
        <v>15</v>
      </c>
      <c r="AE14" s="212" t="s">
        <v>9</v>
      </c>
      <c r="AF14" s="12" t="s">
        <v>10</v>
      </c>
      <c r="AG14" s="12" t="s">
        <v>11</v>
      </c>
      <c r="AH14" s="12" t="s">
        <v>12</v>
      </c>
      <c r="AI14" s="12" t="s">
        <v>713</v>
      </c>
      <c r="AJ14" s="16" t="s">
        <v>4</v>
      </c>
      <c r="AK14" s="14" t="s">
        <v>14</v>
      </c>
      <c r="AL14" s="13" t="s">
        <v>15</v>
      </c>
      <c r="AM14" s="17" t="s">
        <v>18</v>
      </c>
      <c r="AN14" s="18" t="s">
        <v>18</v>
      </c>
    </row>
    <row r="15" spans="1:40" s="6" customFormat="1">
      <c r="A15" s="19" t="s">
        <v>300</v>
      </c>
      <c r="B15" s="19" t="s">
        <v>301</v>
      </c>
      <c r="C15" s="8"/>
      <c r="D15" s="21">
        <f>INDEX(PR!$A$1:$F$502,MATCH($B15,PR!$A:$A,0),2)</f>
        <v>14</v>
      </c>
      <c r="E15" s="22">
        <f>INDEX(PR!$A$1:$F$502,MATCH($B15,PR!$A:$A,0),3)</f>
        <v>12</v>
      </c>
      <c r="F15" s="22">
        <f>INDEX(PR!$A$1:$F$502,MATCH($B15,PR!$A:$A,0),4)</f>
        <v>14</v>
      </c>
      <c r="G15" s="22">
        <f>INDEX(PR!$A$1:$F$502,MATCH($B15,PR!$A:$A,0),5)</f>
        <v>21</v>
      </c>
      <c r="H15" s="22">
        <f>INDEX(PR!$A$1:$F$502,MATCH($B15,PR!$A:$A,0),6)</f>
        <v>25</v>
      </c>
      <c r="I15" s="24">
        <f>COUNTIF(D15:H15,"&lt;10")</f>
        <v>0</v>
      </c>
      <c r="J15" s="25">
        <f t="shared" ref="J15:J19" si="45">IF(AND(D15=0,E15=0,F15=0,G15=0),H15,IF(AND(D15=0,E15=0,F15=0),AVERAGE(G15:H15),IF(AND(E15=0,D15=0),AVERAGE(F15:H15),IF(D15=0,AVERAGE(E15:H15),AVERAGE(D15:H15)))))</f>
        <v>17.2</v>
      </c>
      <c r="K15" s="25">
        <f t="shared" ref="K15:K19" si="46">IF(AND(D15=0,E15=0,F15=0,G15=0),"",IF(AND(D15=0,E15=0,F15=0),H15-G15,IF(AND(D15=0,E15=0),(H15-AVERAGE(F15:G15)),IF(D15=0,(H15-AVERAGE(E15:G15)),(H15-AVERAGE(D15:G15))))))</f>
        <v>9.75</v>
      </c>
      <c r="L15" s="39">
        <f>IF(AND(D15=0,E15=0,F15=0,G15=0),"",IF(AND(D15=0,E15=0,F15=0),K15/G15,IF(AND(D15=0,E15=0),(K15/AVERAGE(F15:G15)),IF(D15=0,(K15/AVERAGE(E15:G15)),(K15/AVERAGE(D15:G15))))))</f>
        <v>0.63934426229508201</v>
      </c>
      <c r="M15" s="22">
        <f>INDEX(GR!$A$1:$F$515,MATCH($B15,GR!$A:$A,0),2)</f>
        <v>4</v>
      </c>
      <c r="N15" s="22">
        <f>INDEX(GR!$A$1:$F$515,MATCH($B15,GR!$A:$A,0),3)</f>
        <v>0</v>
      </c>
      <c r="O15" s="22">
        <f>INDEX(GR!$A$1:$F$515,MATCH($B15,GR!$A:$A,0),4)</f>
        <v>1</v>
      </c>
      <c r="P15" s="22">
        <f>INDEX(GR!$A$1:$F$515,MATCH($B15,GR!$A:$A,0),5)</f>
        <v>12</v>
      </c>
      <c r="Q15" s="22">
        <f>INDEX(GR!$A$1:$F$515,MATCH($B15,GR!$A:$A,0),6)</f>
        <v>0</v>
      </c>
      <c r="R15" s="64">
        <f>COUNTIF(M15:Q15,"&lt;5")</f>
        <v>4</v>
      </c>
      <c r="S15" s="28">
        <f t="shared" ref="S15:S19" si="47">IF(AND(M15=0,N15=0,O15=0,P15=0),Q15,IF(AND(M15=0,N15=0,O15=0),AVERAGE(P15:Q15),IF(AND(N15=0,M15=0),AVERAGE(O15:Q15),IF(M15=0,AVERAGE(N15:Q15),AVERAGE(M15:Q15)))))</f>
        <v>3.4</v>
      </c>
      <c r="T15" s="28">
        <f t="shared" ref="T15:T19" si="48">IF(AND(M15=0,N15=0,O15=0,P15=0),"",IF(AND(M15=0,N15=0,O15=0),Q15-P15,IF(AND(M15=0,N15=0),(Q15-AVERAGE(O15:P15)),IF(M15=0,(Q15-AVERAGE(N15:P15)),(Q15-AVERAGE(M15:P15))))))</f>
        <v>-4.25</v>
      </c>
      <c r="U15" s="33">
        <f>IF(AND(M15=0,N15=0,O15=0,P15=0),"",IF(AND(M15=0,N15=0,O15=0),T15/P15,IF(AND(M15=0,N15=0),(T15/AVERAGE(O15:P15)),IF(M15=0,(T15/AVERAGE(N15:P15)),(T15/AVERAGE(M15:P15))))))</f>
        <v>-1</v>
      </c>
      <c r="V15" s="30">
        <f>INDEX(AE!$A$1:$K$515,MATCH($B15,AE!$A:$A,0),7)</f>
        <v>3</v>
      </c>
      <c r="W15" s="31">
        <f>INDEX(AE!$A$1:$K$515,MATCH($B15,AE!$A:$A,0),8)</f>
        <v>2</v>
      </c>
      <c r="X15" s="31">
        <f>INDEX(AE!$A$1:$K$515,MATCH($B15,AE!$A:$A,0),9)</f>
        <v>10</v>
      </c>
      <c r="Y15" s="31">
        <f>INDEX(AE!$A$1:$K$515,MATCH($B15,AE!$A:$A,0),10)</f>
        <v>18</v>
      </c>
      <c r="Z15" s="32">
        <f>INDEX(AE!$A$1:$K$515,MATCH($B15,AE!$A:$A,0),11)</f>
        <v>10</v>
      </c>
      <c r="AA15" s="61">
        <f>COUNTIF(V15:Z15,"&lt;5")</f>
        <v>2</v>
      </c>
      <c r="AB15" s="28">
        <f>IF(AND(V15=0,W15=0,X15=0,Y15=0),Z15,IF(AND(V15=0,W15=0,X15=0),AVERAGE(Y15:Z15),IF(AND(W15=0,V15=0),AVERAGE(X15:Z15),IF(V15=0,AVERAGE(W15:Z15),AVERAGE(V15:Z15)))))</f>
        <v>8.6</v>
      </c>
      <c r="AC15" s="28">
        <f>IF(AND(V15=0,W15=0,X15=0,Y15=0),"",IF(AND(V15=0,W15=0,X15=0),Z15-Y15,IF(AND(V15=0,W15=0),(Z15-AVERAGE(X15:Y15)),IF(V15=0,(Z15-AVERAGE(W15:Y15)),(Z15-AVERAGE(V15:Y15))))))</f>
        <v>1.75</v>
      </c>
      <c r="AD15" s="39">
        <f>IF(AND(V15=0,W15=0,X15=0,Y15=0),"",IF(AND(V15=0,W15=0,X15=0),AC15/Y15,IF(AND(V15=0,W15=0),(AC15/AVERAGE(X15:Y15)),IF(V15=0,(AC15/AVERAGE(W15:Y15)),(AC15/AVERAGE(V15:Y15))))))</f>
        <v>0.21212121212121213</v>
      </c>
      <c r="AE15" s="213">
        <f>INDEX(AE!$A$1:$K$515,MATCH($B15,AE!$A:$A,0),2)</f>
        <v>3</v>
      </c>
      <c r="AF15" s="214">
        <f>INDEX(AE!$A$1:$K$515,MATCH($B15,AE!$A:$A,0),3)</f>
        <v>4</v>
      </c>
      <c r="AG15" s="214">
        <f>INDEX(AE!$A$1:$K$515,MATCH($B15,AE!$A:$A,0),4)</f>
        <v>11</v>
      </c>
      <c r="AH15" s="214">
        <f>INDEX(AE!$A$1:$K$515,MATCH($B15,AE!$A:$A,0),5)</f>
        <v>20</v>
      </c>
      <c r="AI15" s="215">
        <f>INDEX(AE!$A$1:$K$515,MATCH($B15,AE!$A:$A,0),6)</f>
        <v>11</v>
      </c>
      <c r="AJ15" s="34">
        <f>IF(AND(AE15=0,AF15=0,AG15=0,AH15=0),AI15,IF(AND(AE15=0,AF15=0,AG15=0),AVERAGE(AH15:AI15),IF(AND(AF15=0,AE15=0),AVERAGE(AG15:AI15),IF(AE15=0,AVERAGE(AF15:AI15),AVERAGE(AE15:AI15)))))</f>
        <v>9.8000000000000007</v>
      </c>
      <c r="AK15" s="28">
        <f>IF(AND(AE15=0,AF15=0,AG15=0,AH15=0),"",IF(AND(AE15=0,AF15=0,AG15=0),AI15-AH15,IF(AND(AE15=0,AF15=0),(AI15-AVERAGE(AG15:AH15)),IF(AE15=0,(AI15-AVERAGE(AF15:AH15)),(AI15-AVERAGE(AE15:AH15))))))</f>
        <v>1.5</v>
      </c>
      <c r="AL15" s="413">
        <f>IF(AND(AE15=0,AF15=0,AG15=0,AH15=0),"",IF(AND(AE15=0,AF15=0,AG15=0),AK15/AVERAGE(AI15:AI15),IF(AND(AE15=0,AF15=0),(AK15/AVERAGE(AG15:AH15)),IF(AE15=0,(AK15/AVERAGE(AF15:AH15)),(AK15/AVERAGE(AE15:AH15))))))</f>
        <v>0.15789473684210525</v>
      </c>
      <c r="AM15" s="35">
        <f t="shared" ref="AM15:AM19" si="49">IF(AJ15=0,"",AB15/AJ15)</f>
        <v>0.87755102040816313</v>
      </c>
      <c r="AN15" s="41">
        <f t="shared" ref="AN15:AN19" si="50">IF(AI15=0,"",Z15/AI15)</f>
        <v>0.90909090909090906</v>
      </c>
    </row>
    <row r="16" spans="1:40" s="6" customFormat="1">
      <c r="A16" s="99" t="s">
        <v>302</v>
      </c>
      <c r="B16" s="99" t="s">
        <v>303</v>
      </c>
      <c r="C16" s="100" t="s">
        <v>295</v>
      </c>
      <c r="D16" s="101">
        <f>INDEX(PR!$A$1:$F$502,MATCH($B16,PR!$A:$A,0),2)</f>
        <v>0</v>
      </c>
      <c r="E16" s="102">
        <f>INDEX(PR!$A$1:$F$502,MATCH($B16,PR!$A:$A,0),3)</f>
        <v>0</v>
      </c>
      <c r="F16" s="102">
        <f>INDEX(PR!$A$1:$F$502,MATCH($B16,PR!$A:$A,0),4)</f>
        <v>0</v>
      </c>
      <c r="G16" s="102">
        <f>INDEX(PR!$A$1:$F$502,MATCH($B16,PR!$A:$A,0),5)</f>
        <v>1</v>
      </c>
      <c r="H16" s="102">
        <f>INDEX(PR!$A$1:$F$502,MATCH($B16,PR!$A:$A,0),6)</f>
        <v>0</v>
      </c>
      <c r="I16" s="103">
        <f t="shared" ref="I16:I19" si="51">COUNTIF(D16:H16,"&lt;10")</f>
        <v>5</v>
      </c>
      <c r="J16" s="104">
        <f t="shared" si="45"/>
        <v>0.5</v>
      </c>
      <c r="K16" s="104">
        <f t="shared" si="46"/>
        <v>-1</v>
      </c>
      <c r="L16" s="105">
        <f t="shared" ref="L16:L19" si="52">IF(AND(D16=0,E16=0,F16=0,G16=0),"",IF(AND(D16=0,E16=0,F16=0),K16/G16,IF(AND(D16=0,E16=0),(K16/AVERAGE(F16:G16)),IF(D16=0,(K16/AVERAGE(E16:G16)),(K16/AVERAGE(D16:G16))))))</f>
        <v>-1</v>
      </c>
      <c r="M16" s="102">
        <f>INDEX(GR!$A$1:$F$515,MATCH($B16,GR!$A:$A,0),2)</f>
        <v>0</v>
      </c>
      <c r="N16" s="102">
        <f>INDEX(GR!$A$1:$F$515,MATCH($B16,GR!$A:$A,0),3)</f>
        <v>0</v>
      </c>
      <c r="O16" s="102">
        <f>INDEX(GR!$A$1:$F$515,MATCH($B16,GR!$A:$A,0),4)</f>
        <v>0</v>
      </c>
      <c r="P16" s="102">
        <f>INDEX(GR!$A$1:$F$515,MATCH($B16,GR!$A:$A,0),5)</f>
        <v>0</v>
      </c>
      <c r="Q16" s="102">
        <f>INDEX(GR!$A$1:$F$515,MATCH($B16,GR!$A:$A,0),6)</f>
        <v>4</v>
      </c>
      <c r="R16" s="106">
        <f t="shared" ref="R16:R19" si="53">COUNTIF(M16:Q16,"&lt;5")</f>
        <v>5</v>
      </c>
      <c r="S16" s="107">
        <f t="shared" si="47"/>
        <v>4</v>
      </c>
      <c r="T16" s="107" t="str">
        <f t="shared" si="48"/>
        <v/>
      </c>
      <c r="U16" s="105" t="str">
        <f t="shared" ref="U16:U19" si="54">IF(AND(M16=0,N16=0,O16=0,P16=0),"",IF(AND(M16=0,N16=0,O16=0),T16/P16,IF(AND(M16=0,N16=0),(T16/AVERAGE(O16:P16)),IF(M16=0,(T16/AVERAGE(N16:P16)),(T16/AVERAGE(M16:P16))))))</f>
        <v/>
      </c>
      <c r="V16" s="109">
        <f>INDEX(AE!$A$1:$K$515,MATCH($B16,AE!$A:$A,0),7)</f>
        <v>0</v>
      </c>
      <c r="W16" s="110">
        <f>INDEX(AE!$A$1:$K$515,MATCH($B16,AE!$A:$A,0),8)</f>
        <v>0</v>
      </c>
      <c r="X16" s="110">
        <f>INDEX(AE!$A$1:$K$515,MATCH($B16,AE!$A:$A,0),9)</f>
        <v>0</v>
      </c>
      <c r="Y16" s="110">
        <f>INDEX(AE!$A$1:$K$515,MATCH($B16,AE!$A:$A,0),10)</f>
        <v>0</v>
      </c>
      <c r="Z16" s="111">
        <f>INDEX(AE!$A$1:$K$515,MATCH($B16,AE!$A:$A,0),11)</f>
        <v>0</v>
      </c>
      <c r="AA16" s="106">
        <f>COUNTIF(V16:Z16,"&lt;5")</f>
        <v>5</v>
      </c>
      <c r="AB16" s="107">
        <f t="shared" ref="AB16" si="55">IF(AND(V16=0,W16=0,X16=0,Y16=0),Z16,IF(AND(V16=0,W16=0,X16=0),AVERAGE(Y16:Z16),IF(AND(W16=0,V16=0),AVERAGE(X16:Z16),IF(V16=0,AVERAGE(W16:Z16),AVERAGE(V16:Z16)))))</f>
        <v>0</v>
      </c>
      <c r="AC16" s="107" t="str">
        <f t="shared" ref="AC16" si="56">IF(AND(V16=0,W16=0,X16=0,Y16=0),"",IF(AND(V16=0,W16=0,X16=0),Z16-Y16,IF(AND(V16=0,W16=0),(Z16-AVERAGE(X16:Y16)),IF(V16=0,(Z16-AVERAGE(W16:Y16)),(Z16-AVERAGE(V16:Y16))))))</f>
        <v/>
      </c>
      <c r="AD16" s="105" t="str">
        <f t="shared" ref="AD16" si="57">IF(AND(V16=0,W16=0,X16=0,Y16=0),"",IF(AND(V16=0,W16=0,X16=0),AC16/Y16,IF(AND(V16=0,W16=0),(AC16/AVERAGE(X16:Y16)),IF(V16=0,(AC16/AVERAGE(W16:Y16)),(AC16/AVERAGE(V16:Y16))))))</f>
        <v/>
      </c>
      <c r="AE16" s="217">
        <f>INDEX(AE!$A$1:$K$515,MATCH($B16,AE!$A:$A,0),2)</f>
        <v>0</v>
      </c>
      <c r="AF16" s="218">
        <f>INDEX(AE!$A$1:$K$515,MATCH($B16,AE!$A:$A,0),3)</f>
        <v>0</v>
      </c>
      <c r="AG16" s="218">
        <f>INDEX(AE!$A$1:$K$515,MATCH($B16,AE!$A:$A,0),4)</f>
        <v>3</v>
      </c>
      <c r="AH16" s="218">
        <f>INDEX(AE!$A$1:$K$515,MATCH($B16,AE!$A:$A,0),5)</f>
        <v>0</v>
      </c>
      <c r="AI16" s="219">
        <f>INDEX(AE!$A$1:$K$515,MATCH($B16,AE!$A:$A,0),6)</f>
        <v>0</v>
      </c>
      <c r="AJ16" s="112"/>
      <c r="AK16" s="107"/>
      <c r="AL16" s="105"/>
      <c r="AM16" s="113" t="str">
        <f t="shared" si="49"/>
        <v/>
      </c>
      <c r="AN16" s="114" t="str">
        <f t="shared" si="50"/>
        <v/>
      </c>
    </row>
    <row r="17" spans="1:40" s="6" customFormat="1">
      <c r="A17" s="99" t="s">
        <v>760</v>
      </c>
      <c r="B17" s="99" t="s">
        <v>726</v>
      </c>
      <c r="C17" s="100" t="s">
        <v>295</v>
      </c>
      <c r="D17" s="101">
        <f>INDEX(PR!$A$1:$F$502,MATCH($B17,PR!$A:$A,0),2)</f>
        <v>0</v>
      </c>
      <c r="E17" s="102">
        <f>INDEX(PR!$A$1:$F$502,MATCH($B17,PR!$A:$A,0),3)</f>
        <v>0</v>
      </c>
      <c r="F17" s="102">
        <f>INDEX(PR!$A$1:$F$502,MATCH($B17,PR!$A:$A,0),4)</f>
        <v>0</v>
      </c>
      <c r="G17" s="102">
        <f>INDEX(PR!$A$1:$F$502,MATCH($B17,PR!$A:$A,0),5)</f>
        <v>0</v>
      </c>
      <c r="H17" s="102">
        <f>INDEX(PR!$A$1:$F$502,MATCH($B17,PR!$A:$A,0),6)</f>
        <v>1</v>
      </c>
      <c r="I17" s="103">
        <f t="shared" ref="I17" si="58">COUNTIF(D17:H17,"&lt;10")</f>
        <v>5</v>
      </c>
      <c r="J17" s="104">
        <f t="shared" ref="J17" si="59">IF(AND(D17=0,E17=0,F17=0,G17=0),H17,IF(AND(D17=0,E17=0,F17=0),AVERAGE(G17:H17),IF(AND(E17=0,D17=0),AVERAGE(F17:H17),IF(D17=0,AVERAGE(E17:H17),AVERAGE(D17:H17)))))</f>
        <v>1</v>
      </c>
      <c r="K17" s="104" t="str">
        <f t="shared" ref="K17" si="60">IF(AND(D17=0,E17=0,F17=0,G17=0),"",IF(AND(D17=0,E17=0,F17=0),H17-G17,IF(AND(D17=0,E17=0),(H17-AVERAGE(F17:G17)),IF(D17=0,(H17-AVERAGE(E17:G17)),(H17-AVERAGE(D17:G17))))))</f>
        <v/>
      </c>
      <c r="L17" s="105" t="str">
        <f t="shared" ref="L17" si="61">IF(AND(D17=0,E17=0,F17=0,G17=0),"",IF(AND(D17=0,E17=0,F17=0),K17/G17,IF(AND(D17=0,E17=0),(K17/AVERAGE(F17:G17)),IF(D17=0,(K17/AVERAGE(E17:G17)),(K17/AVERAGE(D17:G17))))))</f>
        <v/>
      </c>
      <c r="M17" s="102">
        <f>INDEX(GR!$A$1:$F$515,MATCH($B17,GR!$A:$A,0),2)</f>
        <v>0</v>
      </c>
      <c r="N17" s="102">
        <f>INDEX(GR!$A$1:$F$515,MATCH($B17,GR!$A:$A,0),3)</f>
        <v>0</v>
      </c>
      <c r="O17" s="102">
        <f>INDEX(GR!$A$1:$F$515,MATCH($B17,GR!$A:$A,0),4)</f>
        <v>0</v>
      </c>
      <c r="P17" s="102">
        <f>INDEX(GR!$A$1:$F$515,MATCH($B17,GR!$A:$A,0),5)</f>
        <v>0</v>
      </c>
      <c r="Q17" s="102">
        <f>INDEX(GR!$A$1:$F$515,MATCH($B17,GR!$A:$A,0),6)</f>
        <v>1</v>
      </c>
      <c r="R17" s="106">
        <f t="shared" ref="R17" si="62">COUNTIF(M17:Q17,"&lt;5")</f>
        <v>5</v>
      </c>
      <c r="S17" s="107">
        <f t="shared" ref="S17" si="63">IF(AND(M17=0,N17=0,O17=0,P17=0),Q17,IF(AND(M17=0,N17=0,O17=0),AVERAGE(P17:Q17),IF(AND(N17=0,M17=0),AVERAGE(O17:Q17),IF(M17=0,AVERAGE(N17:Q17),AVERAGE(M17:Q17)))))</f>
        <v>1</v>
      </c>
      <c r="T17" s="107" t="str">
        <f t="shared" ref="T17" si="64">IF(AND(M17=0,N17=0,O17=0,P17=0),"",IF(AND(M17=0,N17=0,O17=0),Q17-P17,IF(AND(M17=0,N17=0),(Q17-AVERAGE(O17:P17)),IF(M17=0,(Q17-AVERAGE(N17:P17)),(Q17-AVERAGE(M17:P17))))))</f>
        <v/>
      </c>
      <c r="U17" s="105" t="str">
        <f t="shared" ref="U17" si="65">IF(AND(M17=0,N17=0,O17=0,P17=0),"",IF(AND(M17=0,N17=0,O17=0),T17/P17,IF(AND(M17=0,N17=0),(T17/AVERAGE(O17:P17)),IF(M17=0,(T17/AVERAGE(N17:P17)),(T17/AVERAGE(M17:P17))))))</f>
        <v/>
      </c>
      <c r="V17" s="109">
        <f>INDEX(AE!$A$1:$K$515,MATCH($B17,AE!$A:$A,0),7)</f>
        <v>0</v>
      </c>
      <c r="W17" s="110">
        <f>INDEX(AE!$A$1:$K$515,MATCH($B17,AE!$A:$A,0),8)</f>
        <v>0</v>
      </c>
      <c r="X17" s="110">
        <f>INDEX(AE!$A$1:$K$515,MATCH($B17,AE!$A:$A,0),9)</f>
        <v>0</v>
      </c>
      <c r="Y17" s="110">
        <f>INDEX(AE!$A$1:$K$515,MATCH($B17,AE!$A:$A,0),10)</f>
        <v>0</v>
      </c>
      <c r="Z17" s="111">
        <f>INDEX(AE!$A$1:$K$515,MATCH($B17,AE!$A:$A,0),11)</f>
        <v>0</v>
      </c>
      <c r="AA17" s="106">
        <f>COUNTIF(V17:Z17,"&lt;5")</f>
        <v>5</v>
      </c>
      <c r="AB17" s="107">
        <f t="shared" ref="AB17" si="66">IF(AND(V17=0,W17=0,X17=0,Y17=0),Z17,IF(AND(V17=0,W17=0,X17=0),AVERAGE(Y17:Z17),IF(AND(W17=0,V17=0),AVERAGE(X17:Z17),IF(V17=0,AVERAGE(W17:Z17),AVERAGE(V17:Z17)))))</f>
        <v>0</v>
      </c>
      <c r="AC17" s="107" t="str">
        <f t="shared" ref="AC17" si="67">IF(AND(V17=0,W17=0,X17=0,Y17=0),"",IF(AND(V17=0,W17=0,X17=0),Z17-Y17,IF(AND(V17=0,W17=0),(Z17-AVERAGE(X17:Y17)),IF(V17=0,(Z17-AVERAGE(W17:Y17)),(Z17-AVERAGE(V17:Y17))))))</f>
        <v/>
      </c>
      <c r="AD17" s="105" t="str">
        <f t="shared" ref="AD17" si="68">IF(AND(V17=0,W17=0,X17=0,Y17=0),"",IF(AND(V17=0,W17=0,X17=0),AC17/Y17,IF(AND(V17=0,W17=0),(AC17/AVERAGE(X17:Y17)),IF(V17=0,(AC17/AVERAGE(W17:Y17)),(AC17/AVERAGE(V17:Y17))))))</f>
        <v/>
      </c>
      <c r="AE17" s="217">
        <f>INDEX(AE!$A$1:$K$515,MATCH($B17,AE!$A:$A,0),2)</f>
        <v>0</v>
      </c>
      <c r="AF17" s="218">
        <f>INDEX(AE!$A$1:$K$515,MATCH($B17,AE!$A:$A,0),3)</f>
        <v>0</v>
      </c>
      <c r="AG17" s="218">
        <f>INDEX(AE!$A$1:$K$515,MATCH($B17,AE!$A:$A,0),4)</f>
        <v>0</v>
      </c>
      <c r="AH17" s="218">
        <f>INDEX(AE!$A$1:$K$515,MATCH($B17,AE!$A:$A,0),5)</f>
        <v>0</v>
      </c>
      <c r="AI17" s="219">
        <f>INDEX(AE!$A$1:$K$515,MATCH($B17,AE!$A:$A,0),6)</f>
        <v>0</v>
      </c>
      <c r="AJ17" s="112"/>
      <c r="AK17" s="107"/>
      <c r="AL17" s="105"/>
      <c r="AM17" s="113"/>
      <c r="AN17" s="114"/>
    </row>
    <row r="18" spans="1:40" s="6" customFormat="1">
      <c r="A18" s="19" t="s">
        <v>304</v>
      </c>
      <c r="B18" s="19" t="s">
        <v>305</v>
      </c>
      <c r="C18" s="8"/>
      <c r="D18" s="21">
        <f>INDEX(PR!$A$1:$F$502,MATCH($B18,PR!$A:$A,0),2)</f>
        <v>15</v>
      </c>
      <c r="E18" s="22">
        <f>INDEX(PR!$A$1:$F$502,MATCH($B18,PR!$A:$A,0),3)</f>
        <v>17</v>
      </c>
      <c r="F18" s="22">
        <f>INDEX(PR!$A$1:$F$502,MATCH($B18,PR!$A:$A,0),4)</f>
        <v>7</v>
      </c>
      <c r="G18" s="22">
        <f>INDEX(PR!$A$1:$F$502,MATCH($B18,PR!$A:$A,0),5)</f>
        <v>13</v>
      </c>
      <c r="H18" s="22">
        <f>INDEX(PR!$A$1:$F$502,MATCH($B18,PR!$A:$A,0),6)</f>
        <v>11</v>
      </c>
      <c r="I18" s="24">
        <f t="shared" si="51"/>
        <v>1</v>
      </c>
      <c r="J18" s="25">
        <f t="shared" si="45"/>
        <v>12.6</v>
      </c>
      <c r="K18" s="25">
        <f t="shared" si="46"/>
        <v>-2</v>
      </c>
      <c r="L18" s="413">
        <f t="shared" si="52"/>
        <v>-0.15384615384615385</v>
      </c>
      <c r="M18" s="22">
        <f>INDEX(GR!$A$1:$F$515,MATCH($B18,GR!$A:$A,0),2)</f>
        <v>1</v>
      </c>
      <c r="N18" s="22">
        <f>INDEX(GR!$A$1:$F$515,MATCH($B18,GR!$A:$A,0),3)</f>
        <v>7</v>
      </c>
      <c r="O18" s="22">
        <f>INDEX(GR!$A$1:$F$515,MATCH($B18,GR!$A:$A,0),4)</f>
        <v>3</v>
      </c>
      <c r="P18" s="22">
        <f>INDEX(GR!$A$1:$F$515,MATCH($B18,GR!$A:$A,0),5)</f>
        <v>0</v>
      </c>
      <c r="Q18" s="22">
        <f>INDEX(GR!$A$1:$F$515,MATCH($B18,GR!$A:$A,0),6)</f>
        <v>2</v>
      </c>
      <c r="R18" s="64">
        <f t="shared" si="53"/>
        <v>4</v>
      </c>
      <c r="S18" s="28">
        <f t="shared" si="47"/>
        <v>2.6</v>
      </c>
      <c r="T18" s="28">
        <f t="shared" si="48"/>
        <v>-0.75</v>
      </c>
      <c r="U18" s="410">
        <f t="shared" si="54"/>
        <v>-0.27272727272727271</v>
      </c>
      <c r="V18" s="30">
        <f>INDEX(AE!$A$1:$K$515,MATCH($B18,AE!$A:$A,0),7)</f>
        <v>4</v>
      </c>
      <c r="W18" s="31">
        <f>INDEX(AE!$A$1:$K$515,MATCH($B18,AE!$A:$A,0),8)</f>
        <v>11</v>
      </c>
      <c r="X18" s="31">
        <f>INDEX(AE!$A$1:$K$515,MATCH($B18,AE!$A:$A,0),9)</f>
        <v>5</v>
      </c>
      <c r="Y18" s="31">
        <f>INDEX(AE!$A$1:$K$515,MATCH($B18,AE!$A:$A,0),10)</f>
        <v>5</v>
      </c>
      <c r="Z18" s="32">
        <f>INDEX(AE!$A$1:$K$515,MATCH($B18,AE!$A:$A,0),11)</f>
        <v>4</v>
      </c>
      <c r="AA18" s="417">
        <f>COUNTIF(V18:Z18,"&lt;5")</f>
        <v>2</v>
      </c>
      <c r="AB18" s="28">
        <f t="shared" ref="AB18" si="69">IF(AND(V18=0,W18=0,X18=0,Y18=0),Z18,IF(AND(V18=0,W18=0,X18=0),AVERAGE(Y18:Z18),IF(AND(W18=0,V18=0),AVERAGE(X18:Z18),IF(V18=0,AVERAGE(W18:Z18),AVERAGE(V18:Z18)))))</f>
        <v>5.8</v>
      </c>
      <c r="AC18" s="28">
        <f t="shared" ref="AC18" si="70">IF(AND(V18=0,W18=0,X18=0,Y18=0),"",IF(AND(V18=0,W18=0,X18=0),Z18-Y18,IF(AND(V18=0,W18=0),(Z18-AVERAGE(X18:Y18)),IF(V18=0,(Z18-AVERAGE(W18:Y18)),(Z18-AVERAGE(V18:Y18))))))</f>
        <v>-2.25</v>
      </c>
      <c r="AD18" s="26">
        <f>IF(AND(V18=0,W18=0,X18=0,Y18=0),"",IF(AND(V18=0,W18=0,X18=0),AC18/Y18,IF(AND(V18=0,W18=0),(AC18/AVERAGE(X18:Y18)),IF(V18=0,(AC18/AVERAGE(W18:Y18)),(AC18/AVERAGE(V18:Y18))))))</f>
        <v>-0.36</v>
      </c>
      <c r="AE18" s="213">
        <f>INDEX(AE!$A$1:$K$515,MATCH($B18,AE!$A:$A,0),2)</f>
        <v>8</v>
      </c>
      <c r="AF18" s="214">
        <f>INDEX(AE!$A$1:$K$515,MATCH($B18,AE!$A:$A,0),3)</f>
        <v>13</v>
      </c>
      <c r="AG18" s="214">
        <f>INDEX(AE!$A$1:$K$515,MATCH($B18,AE!$A:$A,0),4)</f>
        <v>8</v>
      </c>
      <c r="AH18" s="214">
        <f>INDEX(AE!$A$1:$K$515,MATCH($B18,AE!$A:$A,0),5)</f>
        <v>7</v>
      </c>
      <c r="AI18" s="215">
        <f>INDEX(AE!$A$1:$K$515,MATCH($B18,AE!$A:$A,0),6)</f>
        <v>7</v>
      </c>
      <c r="AJ18" s="34">
        <f t="shared" ref="AJ18" si="71">IF(AND(AE18=0,AF18=0,AG18=0,AH18=0),AI18,IF(AND(AE18=0,AF18=0,AG18=0),AVERAGE(AH18:AI18),IF(AND(AF18=0,AE18=0),AVERAGE(AG18:AI18),IF(AE18=0,AVERAGE(AF18:AI18),AVERAGE(AE18:AI18)))))</f>
        <v>8.6</v>
      </c>
      <c r="AK18" s="107">
        <f>IF(AND(AE18=0,AF18=0,AG18=0,AH18=0),"",IF(AND(AE18=0,AF18=0,AG18=0),AI18-AH18,IF(AND(AE18=0,AF18=0),(AI18-AVERAGE(AG18:AH18)),IF(AE18=0,(AI18-AVERAGE(AF18:AH18)),(AI18-AVERAGE(AE18:AH18))))))</f>
        <v>-2</v>
      </c>
      <c r="AL18" s="105">
        <f>IF(AND(AE18=0,AF18=0,AG18=0,AH18=0),"",IF(AND(AE18=0,AF18=0,AG18=0),AK18/AVERAGE(AI18:AI18),IF(AND(AE18=0,AF18=0),(AK18/AVERAGE(AG18:AH18)),IF(AE18=0,(AK18/AVERAGE(AF18:AH18)),(AK18/AVERAGE(AE18:AH18))))))</f>
        <v>-0.22222222222222221</v>
      </c>
      <c r="AM18" s="35">
        <f t="shared" si="49"/>
        <v>0.67441860465116277</v>
      </c>
      <c r="AN18" s="41">
        <f t="shared" si="50"/>
        <v>0.5714285714285714</v>
      </c>
    </row>
    <row r="19" spans="1:40" s="6" customFormat="1">
      <c r="A19" s="99" t="s">
        <v>306</v>
      </c>
      <c r="B19" s="99" t="s">
        <v>307</v>
      </c>
      <c r="C19" s="100" t="s">
        <v>295</v>
      </c>
      <c r="D19" s="101">
        <f>INDEX(PR!$A$1:$F$502,MATCH($B19,PR!$A:$A,0),2)</f>
        <v>0</v>
      </c>
      <c r="E19" s="102">
        <f>INDEX(PR!$A$1:$F$502,MATCH($B19,PR!$A:$A,0),3)</f>
        <v>0</v>
      </c>
      <c r="F19" s="102">
        <f>INDEX(PR!$A$1:$F$502,MATCH($B19,PR!$A:$A,0),4)</f>
        <v>0</v>
      </c>
      <c r="G19" s="102">
        <f>INDEX(PR!$A$1:$F$502,MATCH($B19,PR!$A:$A,0),5)</f>
        <v>1</v>
      </c>
      <c r="H19" s="102">
        <f>INDEX(PR!$A$1:$F$502,MATCH($B19,PR!$A:$A,0),6)</f>
        <v>5</v>
      </c>
      <c r="I19" s="103">
        <f t="shared" si="51"/>
        <v>5</v>
      </c>
      <c r="J19" s="104">
        <f t="shared" si="45"/>
        <v>3</v>
      </c>
      <c r="K19" s="104">
        <f t="shared" si="46"/>
        <v>4</v>
      </c>
      <c r="L19" s="105">
        <f t="shared" si="52"/>
        <v>4</v>
      </c>
      <c r="M19" s="102">
        <f>INDEX(GR!$A$1:$F$515,MATCH($B19,GR!$A:$A,0),2)</f>
        <v>0</v>
      </c>
      <c r="N19" s="102">
        <f>INDEX(GR!$A$1:$F$515,MATCH($B19,GR!$A:$A,0),3)</f>
        <v>0</v>
      </c>
      <c r="O19" s="102">
        <f>INDEX(GR!$A$1:$F$515,MATCH($B19,GR!$A:$A,0),4)</f>
        <v>0</v>
      </c>
      <c r="P19" s="102">
        <f>INDEX(GR!$A$1:$F$515,MATCH($B19,GR!$A:$A,0),5)</f>
        <v>0</v>
      </c>
      <c r="Q19" s="102">
        <f>INDEX(GR!$A$1:$F$515,MATCH($B19,GR!$A:$A,0),6)</f>
        <v>3</v>
      </c>
      <c r="R19" s="106">
        <f t="shared" si="53"/>
        <v>5</v>
      </c>
      <c r="S19" s="107">
        <f t="shared" si="47"/>
        <v>3</v>
      </c>
      <c r="T19" s="107" t="str">
        <f t="shared" si="48"/>
        <v/>
      </c>
      <c r="U19" s="105" t="str">
        <f t="shared" si="54"/>
        <v/>
      </c>
      <c r="V19" s="109">
        <f>INDEX(AE!$A$1:$K$515,MATCH($B19,AE!$A:$A,0),7)</f>
        <v>0</v>
      </c>
      <c r="W19" s="110">
        <f>INDEX(AE!$A$1:$K$515,MATCH($B19,AE!$A:$A,0),8)</f>
        <v>0</v>
      </c>
      <c r="X19" s="110">
        <f>INDEX(AE!$A$1:$K$515,MATCH($B19,AE!$A:$A,0),9)</f>
        <v>0</v>
      </c>
      <c r="Y19" s="110">
        <f>INDEX(AE!$A$1:$K$515,MATCH($B19,AE!$A:$A,0),10)</f>
        <v>0</v>
      </c>
      <c r="Z19" s="111">
        <f>INDEX(AE!$A$1:$K$515,MATCH($B19,AE!$A:$A,0),11)</f>
        <v>0</v>
      </c>
      <c r="AA19" s="106">
        <f>COUNTIF(V19:Z19,"&lt;5")</f>
        <v>5</v>
      </c>
      <c r="AB19" s="107">
        <f>IF(AND(V19=0,W19=0,X19=0,Y19=0),Z19,IF(AND(V19=0,W19=0,X19=0),AVERAGE(Y19:Z19),IF(AND(W19=0,V19=0),AVERAGE(X19:Z19),IF(V19=0,AVERAGE(W19:Z19),AVERAGE(V19:Z19)))))</f>
        <v>0</v>
      </c>
      <c r="AC19" s="107" t="str">
        <f>IF(AND(V19=0,W19=0,X19=0,Y19=0),"",IF(AND(V19=0,W19=0,X19=0),Z19-Y19,IF(AND(V19=0,W19=0),(Z19-AVERAGE(X19:Y19)),IF(V19=0,(Z19-AVERAGE(W19:Y19)),(Z19-AVERAGE(V19:Y19))))))</f>
        <v/>
      </c>
      <c r="AD19" s="105" t="str">
        <f>IF(AND(V19=0,W19=0,X19=0,Y19=0),"",IF(AND(V19=0,W19=0,X19=0),AC19/Y19,IF(AND(V19=0,W19=0),(AC19/AVERAGE(X19:Y19)),IF(V19=0,(AC19/AVERAGE(W19:Y19)),(AC19/AVERAGE(V19:Y19))))))</f>
        <v/>
      </c>
      <c r="AE19" s="217">
        <f>INDEX(AE!$A$1:$K$515,MATCH($B19,AE!$A:$A,0),2)</f>
        <v>0</v>
      </c>
      <c r="AF19" s="218">
        <f>INDEX(AE!$A$1:$K$515,MATCH($B19,AE!$A:$A,0),3)</f>
        <v>0</v>
      </c>
      <c r="AG19" s="218">
        <f>INDEX(AE!$A$1:$K$515,MATCH($B19,AE!$A:$A,0),4)</f>
        <v>0</v>
      </c>
      <c r="AH19" s="218">
        <f>INDEX(AE!$A$1:$K$515,MATCH($B19,AE!$A:$A,0),5)</f>
        <v>0</v>
      </c>
      <c r="AI19" s="219">
        <f>INDEX(AE!$A$1:$K$515,MATCH($B19,AE!$A:$A,0),6)</f>
        <v>1</v>
      </c>
      <c r="AJ19" s="112"/>
      <c r="AK19" s="107"/>
      <c r="AL19" s="105"/>
      <c r="AM19" s="113" t="str">
        <f t="shared" si="49"/>
        <v/>
      </c>
      <c r="AN19" s="114">
        <f t="shared" si="50"/>
        <v>0</v>
      </c>
    </row>
    <row r="20" spans="1:40" s="6" customFormat="1">
      <c r="A20" s="1"/>
      <c r="B20" s="2"/>
      <c r="C20" s="2"/>
      <c r="D20" s="481" t="s">
        <v>0</v>
      </c>
      <c r="E20" s="482"/>
      <c r="F20" s="482"/>
      <c r="G20" s="482"/>
      <c r="H20" s="482"/>
      <c r="I20" s="485" t="s">
        <v>0</v>
      </c>
      <c r="J20" s="482"/>
      <c r="K20" s="482"/>
      <c r="L20" s="486"/>
      <c r="M20" s="483" t="s">
        <v>1</v>
      </c>
      <c r="N20" s="484"/>
      <c r="O20" s="484"/>
      <c r="P20" s="484"/>
      <c r="Q20" s="484"/>
      <c r="R20" s="485" t="s">
        <v>1</v>
      </c>
      <c r="S20" s="484"/>
      <c r="T20" s="484"/>
      <c r="U20" s="488"/>
      <c r="V20" s="481" t="s">
        <v>2</v>
      </c>
      <c r="W20" s="482"/>
      <c r="X20" s="482"/>
      <c r="Y20" s="482"/>
      <c r="Z20" s="482"/>
      <c r="AA20" s="489" t="s">
        <v>2</v>
      </c>
      <c r="AB20" s="490"/>
      <c r="AC20" s="490"/>
      <c r="AD20" s="491"/>
      <c r="AE20" s="492" t="s">
        <v>3</v>
      </c>
      <c r="AF20" s="493"/>
      <c r="AG20" s="493"/>
      <c r="AH20" s="493"/>
      <c r="AI20" s="493"/>
      <c r="AJ20" s="485" t="s">
        <v>3</v>
      </c>
      <c r="AK20" s="484"/>
      <c r="AL20" s="488"/>
      <c r="AM20" s="3" t="s">
        <v>4</v>
      </c>
      <c r="AN20" s="4" t="s">
        <v>713</v>
      </c>
    </row>
    <row r="21" spans="1:40" s="6" customFormat="1">
      <c r="A21" s="7" t="s">
        <v>308</v>
      </c>
      <c r="B21" s="8" t="s">
        <v>8</v>
      </c>
      <c r="C21" s="8"/>
      <c r="D21" s="9" t="s">
        <v>9</v>
      </c>
      <c r="E21" s="10" t="s">
        <v>10</v>
      </c>
      <c r="F21" s="10" t="s">
        <v>11</v>
      </c>
      <c r="G21" s="10" t="s">
        <v>12</v>
      </c>
      <c r="H21" s="10" t="s">
        <v>713</v>
      </c>
      <c r="I21" s="11" t="s">
        <v>16</v>
      </c>
      <c r="J21" s="14" t="s">
        <v>4</v>
      </c>
      <c r="K21" s="14" t="s">
        <v>14</v>
      </c>
      <c r="L21" s="13" t="s">
        <v>15</v>
      </c>
      <c r="M21" s="10" t="s">
        <v>9</v>
      </c>
      <c r="N21" s="10" t="s">
        <v>10</v>
      </c>
      <c r="O21" s="10" t="s">
        <v>11</v>
      </c>
      <c r="P21" s="10" t="s">
        <v>12</v>
      </c>
      <c r="Q21" s="10" t="s">
        <v>713</v>
      </c>
      <c r="R21" s="11" t="s">
        <v>291</v>
      </c>
      <c r="S21" s="14" t="s">
        <v>4</v>
      </c>
      <c r="T21" s="14" t="s">
        <v>14</v>
      </c>
      <c r="U21" s="15" t="s">
        <v>15</v>
      </c>
      <c r="V21" s="9" t="s">
        <v>9</v>
      </c>
      <c r="W21" s="10" t="s">
        <v>10</v>
      </c>
      <c r="X21" s="10" t="s">
        <v>11</v>
      </c>
      <c r="Y21" s="10" t="s">
        <v>12</v>
      </c>
      <c r="Z21" s="10" t="s">
        <v>713</v>
      </c>
      <c r="AA21" s="11" t="s">
        <v>292</v>
      </c>
      <c r="AB21" s="14" t="s">
        <v>4</v>
      </c>
      <c r="AC21" s="14" t="s">
        <v>14</v>
      </c>
      <c r="AD21" s="13" t="s">
        <v>15</v>
      </c>
      <c r="AE21" s="212" t="s">
        <v>9</v>
      </c>
      <c r="AF21" s="12" t="s">
        <v>10</v>
      </c>
      <c r="AG21" s="12" t="s">
        <v>11</v>
      </c>
      <c r="AH21" s="12" t="s">
        <v>12</v>
      </c>
      <c r="AI21" s="12" t="s">
        <v>713</v>
      </c>
      <c r="AJ21" s="16" t="s">
        <v>4</v>
      </c>
      <c r="AK21" s="14" t="s">
        <v>14</v>
      </c>
      <c r="AL21" s="13" t="s">
        <v>15</v>
      </c>
      <c r="AM21" s="17" t="s">
        <v>18</v>
      </c>
      <c r="AN21" s="18" t="s">
        <v>18</v>
      </c>
    </row>
    <row r="22" spans="1:40" s="6" customFormat="1">
      <c r="A22" s="322" t="s">
        <v>762</v>
      </c>
      <c r="B22" s="322" t="s">
        <v>735</v>
      </c>
      <c r="C22" s="396" t="s">
        <v>295</v>
      </c>
      <c r="D22" s="281">
        <f>INDEX(PR!$A$1:$F$502,MATCH($B22,PR!$A:$A,0),2)</f>
        <v>0</v>
      </c>
      <c r="E22" s="282">
        <f>INDEX(PR!$A$1:$F$502,MATCH($B22,PR!$A:$A,0),3)</f>
        <v>0</v>
      </c>
      <c r="F22" s="282">
        <f>INDEX(PR!$A$1:$F$502,MATCH($B22,PR!$A:$A,0),4)</f>
        <v>0</v>
      </c>
      <c r="G22" s="282">
        <f>INDEX(PR!$A$1:$F$502,MATCH($B22,PR!$A:$A,0),5)</f>
        <v>0</v>
      </c>
      <c r="H22" s="282">
        <f>INDEX(PR!$A$1:$F$502,MATCH($B22,PR!$A:$A,0),6)</f>
        <v>1</v>
      </c>
      <c r="I22" s="283">
        <f t="shared" ref="I22" si="72">COUNTIF(D22:H22,"&lt;10")</f>
        <v>5</v>
      </c>
      <c r="J22" s="284">
        <f t="shared" ref="J22" si="73">IF(AND(D22=0,E22=0,F22=0,G22=0),H22,IF(AND(D22=0,E22=0,F22=0),AVERAGE(G22:H22),IF(AND(E22=0,D22=0),AVERAGE(F22:H22),IF(D22=0,AVERAGE(E22:H22),AVERAGE(D22:H22)))))</f>
        <v>1</v>
      </c>
      <c r="K22" s="284" t="str">
        <f t="shared" ref="K22" si="74">IF(AND(D22=0,E22=0,F22=0,G22=0),"",IF(AND(D22=0,E22=0,F22=0),H22-G22,IF(AND(D22=0,E22=0),(H22-AVERAGE(F22:G22)),IF(D22=0,(H22-AVERAGE(E22:G22)),(H22-AVERAGE(D22:G22))))))</f>
        <v/>
      </c>
      <c r="L22" s="285" t="str">
        <f t="shared" ref="L22" si="75">IF(AND(D22=0,E22=0,F22=0,G22=0),"",IF(AND(D22=0,E22=0,F22=0),K22/G22,IF(AND(D22=0,E22=0),(K22/AVERAGE(F22:G22)),IF(D22=0,(K22/AVERAGE(E22:G22)),(K22/AVERAGE(D22:G22))))))</f>
        <v/>
      </c>
      <c r="M22" s="102">
        <f>INDEX(GR!$A$1:$F$515,MATCH($B22,GR!$A:$A,0),2)</f>
        <v>0</v>
      </c>
      <c r="N22" s="102">
        <f>INDEX(GR!$A$1:$F$515,MATCH($B22,GR!$A:$A,0),3)</f>
        <v>0</v>
      </c>
      <c r="O22" s="102">
        <f>INDEX(GR!$A$1:$F$515,MATCH($B22,GR!$A:$A,0),4)</f>
        <v>0</v>
      </c>
      <c r="P22" s="102">
        <f>INDEX(GR!$A$1:$F$515,MATCH($B22,GR!$A:$A,0),5)</f>
        <v>0</v>
      </c>
      <c r="Q22" s="102">
        <f>INDEX(GR!$A$1:$F$515,MATCH($B22,GR!$A:$A,0),6)</f>
        <v>0</v>
      </c>
      <c r="R22" s="106">
        <f t="shared" ref="R22" si="76">COUNTIF(M22:Q22,"&lt;5")</f>
        <v>5</v>
      </c>
      <c r="S22" s="107">
        <f t="shared" ref="S22" si="77">IF(AND(M22=0,N22=0,O22=0,P22=0),Q22,IF(AND(M22=0,N22=0,O22=0),AVERAGE(P22:Q22),IF(AND(N22=0,M22=0),AVERAGE(O22:Q22),IF(M22=0,AVERAGE(N22:Q22),AVERAGE(M22:Q22)))))</f>
        <v>0</v>
      </c>
      <c r="T22" s="107" t="str">
        <f t="shared" ref="T22" si="78">IF(AND(M22=0,N22=0,O22=0,P22=0),"",IF(AND(M22=0,N22=0,O22=0),Q22-P22,IF(AND(M22=0,N22=0),(Q22-AVERAGE(O22:P22)),IF(M22=0,(Q22-AVERAGE(N22:P22)),(Q22-AVERAGE(M22:P22))))))</f>
        <v/>
      </c>
      <c r="U22" s="105" t="str">
        <f t="shared" ref="U22" si="79">IF(AND(M22=0,N22=0,O22=0,P22=0),"",IF(AND(M22=0,N22=0,O22=0),T22/P22,IF(AND(M22=0,N22=0),(T22/AVERAGE(O22:P22)),IF(M22=0,(T22/AVERAGE(N22:P22)),(T22/AVERAGE(M22:P22))))))</f>
        <v/>
      </c>
      <c r="V22" s="109">
        <f>INDEX(AE!$A$1:$K$515,MATCH($B22,AE!$A:$A,0),7)</f>
        <v>0</v>
      </c>
      <c r="W22" s="110">
        <f>INDEX(AE!$A$1:$K$515,MATCH($B22,AE!$A:$A,0),8)</f>
        <v>0</v>
      </c>
      <c r="X22" s="110">
        <f>INDEX(AE!$A$1:$K$515,MATCH($B22,AE!$A:$A,0),9)</f>
        <v>0</v>
      </c>
      <c r="Y22" s="110">
        <f>INDEX(AE!$A$1:$K$515,MATCH($B22,AE!$A:$A,0),10)</f>
        <v>0</v>
      </c>
      <c r="Z22" s="111">
        <f>INDEX(AE!$A$1:$K$515,MATCH($B22,AE!$A:$A,0),11)</f>
        <v>0</v>
      </c>
      <c r="AA22" s="106">
        <f>COUNTIF(V22:Z22,"&lt;5")</f>
        <v>5</v>
      </c>
      <c r="AB22" s="107">
        <f t="shared" ref="AB22:AB23" si="80">IF(AND(V22=0,W22=0,X22=0,Y22=0),Z22,IF(AND(V22=0,W22=0,X22=0),AVERAGE(Y22:Z22),IF(AND(W22=0,V22=0),AVERAGE(X22:Z22),IF(V22=0,AVERAGE(W22:Z22),AVERAGE(V22:Z22)))))</f>
        <v>0</v>
      </c>
      <c r="AC22" s="107" t="str">
        <f t="shared" ref="AC22:AC23" si="81">IF(AND(V22=0,W22=0,X22=0,Y22=0),"",IF(AND(V22=0,W22=0,X22=0),Z22-Y22,IF(AND(V22=0,W22=0),(Z22-AVERAGE(X22:Y22)),IF(V22=0,(Z22-AVERAGE(W22:Y22)),(Z22-AVERAGE(V22:Y22))))))</f>
        <v/>
      </c>
      <c r="AD22" s="105" t="str">
        <f t="shared" ref="AD22:AD23" si="82">IF(AND(V22=0,W22=0,X22=0,Y22=0),"",IF(AND(V22=0,W22=0,X22=0),AC22/Y22,IF(AND(V22=0,W22=0),(AC22/AVERAGE(X22:Y22)),IF(V22=0,(AC22/AVERAGE(W22:Y22)),(AC22/AVERAGE(V22:Y22))))))</f>
        <v/>
      </c>
      <c r="AE22" s="217">
        <f>INDEX(AE!$A$1:$K$515,MATCH($B22,AE!$A:$A,0),2)</f>
        <v>0</v>
      </c>
      <c r="AF22" s="218">
        <f>INDEX(AE!$A$1:$K$515,MATCH($B22,AE!$A:$A,0),3)</f>
        <v>0</v>
      </c>
      <c r="AG22" s="218">
        <f>INDEX(AE!$A$1:$K$515,MATCH($B22,AE!$A:$A,0),4)</f>
        <v>0</v>
      </c>
      <c r="AH22" s="218">
        <f>INDEX(AE!$A$1:$K$515,MATCH($B22,AE!$A:$A,0),5)</f>
        <v>0</v>
      </c>
      <c r="AI22" s="219">
        <f>INDEX(AE!$A$1:$K$515,MATCH($B22,AE!$A:$A,0),6)</f>
        <v>0</v>
      </c>
      <c r="AJ22" s="112"/>
      <c r="AK22" s="107"/>
      <c r="AL22" s="105"/>
      <c r="AM22" s="397"/>
      <c r="AN22" s="398"/>
    </row>
    <row r="23" spans="1:40" s="6" customFormat="1">
      <c r="A23" s="322" t="s">
        <v>765</v>
      </c>
      <c r="B23" s="322" t="s">
        <v>498</v>
      </c>
      <c r="C23" s="396" t="s">
        <v>295</v>
      </c>
      <c r="D23" s="281">
        <f>INDEX(PR!$A$1:$F$502,MATCH($B23,PR!$A:$A,0),2)</f>
        <v>0</v>
      </c>
      <c r="E23" s="282">
        <f>INDEX(PR!$A$1:$F$502,MATCH($B23,PR!$A:$A,0),3)</f>
        <v>0</v>
      </c>
      <c r="F23" s="282">
        <f>INDEX(PR!$A$1:$F$502,MATCH($B23,PR!$A:$A,0),4)</f>
        <v>0</v>
      </c>
      <c r="G23" s="282">
        <f>INDEX(PR!$A$1:$F$502,MATCH($B23,PR!$A:$A,0),5)</f>
        <v>1</v>
      </c>
      <c r="H23" s="282">
        <f>INDEX(PR!$A$1:$F$502,MATCH($B23,PR!$A:$A,0),6)</f>
        <v>0</v>
      </c>
      <c r="I23" s="283">
        <f t="shared" ref="I23" si="83">COUNTIF(D23:H23,"&lt;10")</f>
        <v>5</v>
      </c>
      <c r="J23" s="284">
        <f t="shared" ref="J23" si="84">IF(AND(D23=0,E23=0,F23=0,G23=0),H23,IF(AND(D23=0,E23=0,F23=0),AVERAGE(G23:H23),IF(AND(E23=0,D23=0),AVERAGE(F23:H23),IF(D23=0,AVERAGE(E23:H23),AVERAGE(D23:H23)))))</f>
        <v>0.5</v>
      </c>
      <c r="K23" s="284">
        <f t="shared" ref="K23" si="85">IF(AND(D23=0,E23=0,F23=0,G23=0),"",IF(AND(D23=0,E23=0,F23=0),H23-G23,IF(AND(D23=0,E23=0),(H23-AVERAGE(F23:G23)),IF(D23=0,(H23-AVERAGE(E23:G23)),(H23-AVERAGE(D23:G23))))))</f>
        <v>-1</v>
      </c>
      <c r="L23" s="285">
        <f t="shared" ref="L23" si="86">IF(AND(D23=0,E23=0,F23=0,G23=0),"",IF(AND(D23=0,E23=0,F23=0),K23/G23,IF(AND(D23=0,E23=0),(K23/AVERAGE(F23:G23)),IF(D23=0,(K23/AVERAGE(E23:G23)),(K23/AVERAGE(D23:G23))))))</f>
        <v>-1</v>
      </c>
      <c r="M23" s="102">
        <f>INDEX(GR!$A$1:$F$515,MATCH($B23,GR!$A:$A,0),2)</f>
        <v>0</v>
      </c>
      <c r="N23" s="102">
        <f>INDEX(GR!$A$1:$F$515,MATCH($B23,GR!$A:$A,0),3)</f>
        <v>0</v>
      </c>
      <c r="O23" s="102">
        <f>INDEX(GR!$A$1:$F$515,MATCH($B23,GR!$A:$A,0),4)</f>
        <v>0</v>
      </c>
      <c r="P23" s="102">
        <f>INDEX(GR!$A$1:$F$515,MATCH($B23,GR!$A:$A,0),5)</f>
        <v>0</v>
      </c>
      <c r="Q23" s="102">
        <f>INDEX(GR!$A$1:$F$515,MATCH($B23,GR!$A:$A,0),6)</f>
        <v>1</v>
      </c>
      <c r="R23" s="106">
        <f t="shared" ref="R23:R24" si="87">COUNTIF(M23:Q23,"&lt;5")</f>
        <v>5</v>
      </c>
      <c r="S23" s="107">
        <f t="shared" ref="S23:S24" si="88">IF(AND(M23=0,N23=0,O23=0,P23=0),Q23,IF(AND(M23=0,N23=0,O23=0),AVERAGE(P23:Q23),IF(AND(N23=0,M23=0),AVERAGE(O23:Q23),IF(M23=0,AVERAGE(N23:Q23),AVERAGE(M23:Q23)))))</f>
        <v>1</v>
      </c>
      <c r="T23" s="107" t="str">
        <f t="shared" ref="T23:T24" si="89">IF(AND(M23=0,N23=0,O23=0,P23=0),"",IF(AND(M23=0,N23=0,O23=0),Q23-P23,IF(AND(M23=0,N23=0),(Q23-AVERAGE(O23:P23)),IF(M23=0,(Q23-AVERAGE(N23:P23)),(Q23-AVERAGE(M23:P23))))))</f>
        <v/>
      </c>
      <c r="U23" s="105" t="str">
        <f t="shared" ref="U23:U24" si="90">IF(AND(M23=0,N23=0,O23=0,P23=0),"",IF(AND(M23=0,N23=0,O23=0),T23/P23,IF(AND(M23=0,N23=0),(T23/AVERAGE(O23:P23)),IF(M23=0,(T23/AVERAGE(N23:P23)),(T23/AVERAGE(M23:P23))))))</f>
        <v/>
      </c>
      <c r="V23" s="109">
        <f>INDEX(AE!$A$1:$K$515,MATCH($B23,AE!$A:$A,0),7)</f>
        <v>0</v>
      </c>
      <c r="W23" s="110">
        <f>INDEX(AE!$A$1:$K$515,MATCH($B23,AE!$A:$A,0),8)</f>
        <v>0</v>
      </c>
      <c r="X23" s="110">
        <f>INDEX(AE!$A$1:$K$515,MATCH($B23,AE!$A:$A,0),9)</f>
        <v>0</v>
      </c>
      <c r="Y23" s="110">
        <f>INDEX(AE!$A$1:$K$515,MATCH($B23,AE!$A:$A,0),10)</f>
        <v>0</v>
      </c>
      <c r="Z23" s="111">
        <f>INDEX(AE!$A$1:$K$515,MATCH($B23,AE!$A:$A,0),11)</f>
        <v>0</v>
      </c>
      <c r="AA23" s="106">
        <f>COUNTIF(V23:Z23,"&lt;5")</f>
        <v>5</v>
      </c>
      <c r="AB23" s="107">
        <f t="shared" si="80"/>
        <v>0</v>
      </c>
      <c r="AC23" s="107" t="str">
        <f t="shared" si="81"/>
        <v/>
      </c>
      <c r="AD23" s="105" t="str">
        <f t="shared" si="82"/>
        <v/>
      </c>
      <c r="AE23" s="217">
        <f>INDEX(AE!$A$1:$K$515,MATCH($B23,AE!$A:$A,0),2)</f>
        <v>0</v>
      </c>
      <c r="AF23" s="218">
        <f>INDEX(AE!$A$1:$K$515,MATCH($B23,AE!$A:$A,0),3)</f>
        <v>0</v>
      </c>
      <c r="AG23" s="218">
        <f>INDEX(AE!$A$1:$K$515,MATCH($B23,AE!$A:$A,0),4)</f>
        <v>0</v>
      </c>
      <c r="AH23" s="218">
        <f>INDEX(AE!$A$1:$K$515,MATCH($B23,AE!$A:$A,0),5)</f>
        <v>0</v>
      </c>
      <c r="AI23" s="219">
        <f>INDEX(AE!$A$1:$K$515,MATCH($B23,AE!$A:$A,0),6)</f>
        <v>1</v>
      </c>
      <c r="AJ23" s="112"/>
      <c r="AK23" s="107"/>
      <c r="AL23" s="105"/>
      <c r="AM23" s="397"/>
      <c r="AN23" s="398"/>
    </row>
    <row r="24" spans="1:40" s="6" customFormat="1">
      <c r="A24" s="359" t="s">
        <v>309</v>
      </c>
      <c r="B24" s="399" t="s">
        <v>310</v>
      </c>
      <c r="C24" s="396"/>
      <c r="D24" s="281">
        <f>INDEX(PR!$A$1:$F$502,MATCH($B24,PR!$A:$A,0),2)</f>
        <v>0</v>
      </c>
      <c r="E24" s="282">
        <f>INDEX(PR!$A$1:$F$502,MATCH($B24,PR!$A:$A,0),3)</f>
        <v>0</v>
      </c>
      <c r="F24" s="282">
        <f>INDEX(PR!$A$1:$F$502,MATCH($B24,PR!$A:$A,0),4)</f>
        <v>0</v>
      </c>
      <c r="G24" s="282">
        <f>INDEX(PR!$A$1:$F$502,MATCH($B24,PR!$A:$A,0),5)</f>
        <v>1</v>
      </c>
      <c r="H24" s="282">
        <f>INDEX(PR!$A$1:$F$502,MATCH($B24,PR!$A:$A,0),6)</f>
        <v>4</v>
      </c>
      <c r="I24" s="283">
        <f t="shared" ref="I24" si="91">COUNTIF(D24:H24,"&lt;10")</f>
        <v>5</v>
      </c>
      <c r="J24" s="284">
        <f t="shared" ref="J24" si="92">IF(AND(D24=0,E24=0,F24=0,G24=0),H24,IF(AND(D24=0,E24=0,F24=0),AVERAGE(G24:H24),IF(AND(E24=0,D24=0),AVERAGE(F24:H24),IF(D24=0,AVERAGE(E24:H24),AVERAGE(D24:H24)))))</f>
        <v>2.5</v>
      </c>
      <c r="K24" s="284">
        <f t="shared" ref="K24" si="93">IF(AND(D24=0,E24=0,F24=0,G24=0),"",IF(AND(D24=0,E24=0,F24=0),H24-G24,IF(AND(D24=0,E24=0),(H24-AVERAGE(F24:G24)),IF(D24=0,(H24-AVERAGE(E24:G24)),(H24-AVERAGE(D24:G24))))))</f>
        <v>3</v>
      </c>
      <c r="L24" s="285">
        <f t="shared" ref="L24" si="94">IF(AND(D24=0,E24=0,F24=0,G24=0),"",IF(AND(D24=0,E24=0,F24=0),K24/G24,IF(AND(D24=0,E24=0),(K24/AVERAGE(F24:G24)),IF(D24=0,(K24/AVERAGE(E24:G24)),(K24/AVERAGE(D24:G24))))))</f>
        <v>3</v>
      </c>
      <c r="M24" s="102">
        <f>INDEX(GR!$A$1:$F$515,MATCH($B24,GR!$A:$A,0),2)</f>
        <v>0</v>
      </c>
      <c r="N24" s="102">
        <f>INDEX(GR!$A$1:$F$515,MATCH($B24,GR!$A:$A,0),3)</f>
        <v>0</v>
      </c>
      <c r="O24" s="102">
        <f>INDEX(GR!$A$1:$F$515,MATCH($B24,GR!$A:$A,0),4)</f>
        <v>0</v>
      </c>
      <c r="P24" s="102">
        <f>INDEX(GR!$A$1:$F$515,MATCH($B24,GR!$A:$A,0),5)</f>
        <v>0</v>
      </c>
      <c r="Q24" s="102">
        <f>INDEX(GR!$A$1:$F$515,MATCH($B24,GR!$A:$A,0),6)</f>
        <v>2</v>
      </c>
      <c r="R24" s="106">
        <f t="shared" si="87"/>
        <v>5</v>
      </c>
      <c r="S24" s="107">
        <f t="shared" si="88"/>
        <v>2</v>
      </c>
      <c r="T24" s="107" t="str">
        <f t="shared" si="89"/>
        <v/>
      </c>
      <c r="U24" s="105" t="str">
        <f t="shared" si="90"/>
        <v/>
      </c>
      <c r="V24" s="400">
        <f>INDEX(AE!$A$1:$K$515,MATCH($B24,AE!$A:$A,0),7)</f>
        <v>0</v>
      </c>
      <c r="W24" s="328">
        <f>INDEX(AE!$A$1:$K$515,MATCH($B24,AE!$A:$A,0),8)</f>
        <v>0</v>
      </c>
      <c r="X24" s="328">
        <f>INDEX(AE!$A$1:$K$515,MATCH($B24,AE!$A:$A,0),9)</f>
        <v>0</v>
      </c>
      <c r="Y24" s="328">
        <f>INDEX(AE!$A$1:$K$515,MATCH($B24,AE!$A:$A,0),10)</f>
        <v>0</v>
      </c>
      <c r="Z24" s="401">
        <f>INDEX(AE!$A$1:$K$515,MATCH($B24,AE!$A:$A,0),11)</f>
        <v>0</v>
      </c>
      <c r="AA24" s="286">
        <f>COUNTIF(V24:Z24,"&lt;5")</f>
        <v>5</v>
      </c>
      <c r="AB24" s="287">
        <f>IF(AND(V24=0,W24=0,X24=0,Y24=0),Z24,IF(AND(V24=0,W24=0,X24=0),AVERAGE(Y24:Z24),IF(AND(W24=0,V24=0),AVERAGE(X24:Z24),IF(V24=0,AVERAGE(W24:Z24),AVERAGE(V24:Z24)))))</f>
        <v>0</v>
      </c>
      <c r="AC24" s="287" t="str">
        <f>IF(AND(V24=0,W24=0,X24=0,Y24=0),"",IF(AND(V24=0,W24=0,X24=0),Z24-Y24,IF(AND(V24=0,W24=0),(Z24-AVERAGE(X24:Y24)),IF(V24=0,(Z24-AVERAGE(W24:Y24)),(Z24-AVERAGE(V24:Y24))))))</f>
        <v/>
      </c>
      <c r="AD24" s="285" t="str">
        <f>IF(AND(V24=0,W24=0,X24=0,Y24=0),"",IF(AND(V24=0,W24=0,X24=0),AC24/Y24,IF(AND(V24=0,W24=0),(AC24/AVERAGE(X24:Y24)),IF(V24=0,(AC24/AVERAGE(W24:Y24)),(AC24/AVERAGE(V24:Y24))))))</f>
        <v/>
      </c>
      <c r="AE24" s="402">
        <f>INDEX(AE!$A$1:$K$515,MATCH($B24,AE!$A:$A,0),2)</f>
        <v>0</v>
      </c>
      <c r="AF24" s="403">
        <f>INDEX(AE!$A$1:$K$515,MATCH($B24,AE!$A:$A,0),3)</f>
        <v>0</v>
      </c>
      <c r="AG24" s="403">
        <f>INDEX(AE!$A$1:$K$515,MATCH($B24,AE!$A:$A,0),4)</f>
        <v>2</v>
      </c>
      <c r="AH24" s="403">
        <f>INDEX(AE!$A$1:$K$515,MATCH($B24,AE!$A:$A,0),5)</f>
        <v>2</v>
      </c>
      <c r="AI24" s="404">
        <f>INDEX(AE!$A$1:$K$515,MATCH($B24,AE!$A:$A,0),6)</f>
        <v>1</v>
      </c>
      <c r="AJ24" s="405"/>
      <c r="AK24" s="287"/>
      <c r="AL24" s="285"/>
      <c r="AM24" s="406" t="str">
        <f t="shared" ref="AM24" si="95">IF(AJ24=0,"",AB24/AJ24)</f>
        <v/>
      </c>
      <c r="AN24" s="407">
        <f t="shared" ref="AN24" si="96">IF(AI24=0,"",Z24/AI24)</f>
        <v>0</v>
      </c>
    </row>
    <row r="25" spans="1:40" s="6" customFormat="1">
      <c r="A25" s="1"/>
      <c r="B25" s="2"/>
      <c r="C25" s="2"/>
      <c r="D25" s="481" t="s">
        <v>0</v>
      </c>
      <c r="E25" s="482"/>
      <c r="F25" s="482"/>
      <c r="G25" s="482"/>
      <c r="H25" s="482"/>
      <c r="I25" s="485" t="s">
        <v>0</v>
      </c>
      <c r="J25" s="482"/>
      <c r="K25" s="482"/>
      <c r="L25" s="486"/>
      <c r="M25" s="483" t="s">
        <v>1</v>
      </c>
      <c r="N25" s="484"/>
      <c r="O25" s="484"/>
      <c r="P25" s="484"/>
      <c r="Q25" s="484"/>
      <c r="R25" s="485" t="s">
        <v>1</v>
      </c>
      <c r="S25" s="484"/>
      <c r="T25" s="484"/>
      <c r="U25" s="488"/>
      <c r="V25" s="481" t="s">
        <v>2</v>
      </c>
      <c r="W25" s="482"/>
      <c r="X25" s="482"/>
      <c r="Y25" s="482"/>
      <c r="Z25" s="482"/>
      <c r="AA25" s="489" t="s">
        <v>2</v>
      </c>
      <c r="AB25" s="490"/>
      <c r="AC25" s="490"/>
      <c r="AD25" s="491"/>
      <c r="AE25" s="492" t="s">
        <v>3</v>
      </c>
      <c r="AF25" s="493"/>
      <c r="AG25" s="493"/>
      <c r="AH25" s="493"/>
      <c r="AI25" s="493"/>
      <c r="AJ25" s="485" t="s">
        <v>3</v>
      </c>
      <c r="AK25" s="484"/>
      <c r="AL25" s="488"/>
      <c r="AM25" s="3" t="s">
        <v>4</v>
      </c>
      <c r="AN25" s="4" t="s">
        <v>713</v>
      </c>
    </row>
    <row r="26" spans="1:40" s="6" customFormat="1">
      <c r="A26" s="7" t="s">
        <v>260</v>
      </c>
      <c r="B26" s="8" t="s">
        <v>8</v>
      </c>
      <c r="C26" s="8"/>
      <c r="D26" s="9" t="s">
        <v>9</v>
      </c>
      <c r="E26" s="10" t="s">
        <v>10</v>
      </c>
      <c r="F26" s="10" t="s">
        <v>11</v>
      </c>
      <c r="G26" s="10" t="s">
        <v>12</v>
      </c>
      <c r="H26" s="10" t="s">
        <v>713</v>
      </c>
      <c r="I26" s="11" t="s">
        <v>16</v>
      </c>
      <c r="J26" s="14" t="s">
        <v>4</v>
      </c>
      <c r="K26" s="14" t="s">
        <v>14</v>
      </c>
      <c r="L26" s="13" t="s">
        <v>15</v>
      </c>
      <c r="M26" s="10" t="s">
        <v>9</v>
      </c>
      <c r="N26" s="10" t="s">
        <v>10</v>
      </c>
      <c r="O26" s="10" t="s">
        <v>11</v>
      </c>
      <c r="P26" s="10" t="s">
        <v>12</v>
      </c>
      <c r="Q26" s="10" t="s">
        <v>713</v>
      </c>
      <c r="R26" s="11" t="s">
        <v>291</v>
      </c>
      <c r="S26" s="14" t="s">
        <v>4</v>
      </c>
      <c r="T26" s="14" t="s">
        <v>14</v>
      </c>
      <c r="U26" s="15" t="s">
        <v>15</v>
      </c>
      <c r="V26" s="9" t="s">
        <v>9</v>
      </c>
      <c r="W26" s="10" t="s">
        <v>10</v>
      </c>
      <c r="X26" s="10" t="s">
        <v>11</v>
      </c>
      <c r="Y26" s="10" t="s">
        <v>12</v>
      </c>
      <c r="Z26" s="10" t="s">
        <v>713</v>
      </c>
      <c r="AA26" s="11" t="s">
        <v>17</v>
      </c>
      <c r="AB26" s="14" t="s">
        <v>4</v>
      </c>
      <c r="AC26" s="14" t="s">
        <v>14</v>
      </c>
      <c r="AD26" s="13" t="s">
        <v>15</v>
      </c>
      <c r="AE26" s="212" t="s">
        <v>9</v>
      </c>
      <c r="AF26" s="12" t="s">
        <v>10</v>
      </c>
      <c r="AG26" s="12" t="s">
        <v>11</v>
      </c>
      <c r="AH26" s="12" t="s">
        <v>12</v>
      </c>
      <c r="AI26" s="12" t="s">
        <v>713</v>
      </c>
      <c r="AJ26" s="16" t="s">
        <v>4</v>
      </c>
      <c r="AK26" s="14" t="s">
        <v>14</v>
      </c>
      <c r="AL26" s="13" t="s">
        <v>15</v>
      </c>
      <c r="AM26" s="17" t="s">
        <v>18</v>
      </c>
      <c r="AN26" s="18" t="s">
        <v>18</v>
      </c>
    </row>
    <row r="27" spans="1:40">
      <c r="A27" s="159" t="s">
        <v>311</v>
      </c>
      <c r="B27" s="99" t="s">
        <v>312</v>
      </c>
      <c r="C27" s="192" t="s">
        <v>47</v>
      </c>
      <c r="D27" s="101">
        <f>INDEX(PR!$A$1:$F$502,MATCH($B27,PR!$A:$A,0),2)</f>
        <v>0</v>
      </c>
      <c r="E27" s="102">
        <f>INDEX(PR!$A$1:$F$502,MATCH($B27,PR!$A:$A,0),3)</f>
        <v>2</v>
      </c>
      <c r="F27" s="102">
        <f>INDEX(PR!$A$1:$F$502,MATCH($B27,PR!$A:$A,0),4)</f>
        <v>4</v>
      </c>
      <c r="G27" s="102">
        <f>INDEX(PR!$A$1:$F$502,MATCH($B27,PR!$A:$A,0),5)</f>
        <v>0</v>
      </c>
      <c r="H27" s="102">
        <f>INDEX(PR!$A$1:$F$502,MATCH($B27,PR!$A:$A,0),6)</f>
        <v>0</v>
      </c>
      <c r="I27" s="103">
        <f>COUNTIF(D27:H27,"&lt;10")</f>
        <v>5</v>
      </c>
      <c r="J27" s="104">
        <f t="shared" ref="J27:J28" si="97">IF(AND(D27=0,E27=0,F27=0,G27=0),H27,IF(AND(D27=0,E27=0,F27=0),AVERAGE(G27:H27),IF(AND(E27=0,D27=0),AVERAGE(F27:H27),IF(D27=0,AVERAGE(E27:H27),AVERAGE(D27:H27)))))</f>
        <v>1.5</v>
      </c>
      <c r="K27" s="104">
        <f t="shared" ref="K27:K28" si="98">IF(AND(D27=0,E27=0,F27=0,G27=0),"",IF(AND(D27=0,E27=0,F27=0),H27-G27,IF(AND(D27=0,E27=0),(H27-AVERAGE(F27:G27)),IF(D27=0,(H27-AVERAGE(E27:G27)),(H27-AVERAGE(D27:G27))))))</f>
        <v>-2</v>
      </c>
      <c r="L27" s="105">
        <f>IF(AND(D27=0,E27=0,F27=0,G27=0),"",IF(AND(D27=0,E27=0,F27=0),K27/G27,IF(AND(D27=0,E27=0),(K27/AVERAGE(F27:G27)),IF(D27=0,(K27/AVERAGE(E27:G27)),(K27/AVERAGE(D27:G27))))))</f>
        <v>-1</v>
      </c>
      <c r="M27" s="102">
        <f>INDEX(GR!$A$1:$F$515,MATCH($B27,GR!$A:$A,0),2)</f>
        <v>0</v>
      </c>
      <c r="N27" s="102">
        <f>INDEX(GR!$A$1:$F$515,MATCH($B27,GR!$A:$A,0),3)</f>
        <v>0</v>
      </c>
      <c r="O27" s="102">
        <f>INDEX(GR!$A$1:$F$515,MATCH($B27,GR!$A:$A,0),4)</f>
        <v>0</v>
      </c>
      <c r="P27" s="102">
        <f>INDEX(GR!$A$1:$F$515,MATCH($B27,GR!$A:$A,0),5)</f>
        <v>0</v>
      </c>
      <c r="Q27" s="102">
        <f>INDEX(GR!$A$1:$F$515,MATCH($B27,GR!$A:$A,0),6)</f>
        <v>2</v>
      </c>
      <c r="R27" s="106">
        <f>COUNTIF(M27:Q27,"&lt;5")</f>
        <v>5</v>
      </c>
      <c r="S27" s="107">
        <f t="shared" ref="S27:S28" si="99">IF(AND(M27=0,N27=0,O27=0,P27=0),Q27,IF(AND(M27=0,N27=0,O27=0),AVERAGE(P27:Q27),IF(AND(N27=0,M27=0),AVERAGE(O27:Q27),IF(M27=0,AVERAGE(N27:Q27),AVERAGE(M27:Q27)))))</f>
        <v>2</v>
      </c>
      <c r="T27" s="107" t="str">
        <f t="shared" ref="T27:T28" si="100">IF(AND(M27=0,N27=0,O27=0,P27=0),"",IF(AND(M27=0,N27=0,O27=0),Q27-P27,IF(AND(M27=0,N27=0),(Q27-AVERAGE(O27:P27)),IF(M27=0,(Q27-AVERAGE(N27:P27)),(Q27-AVERAGE(M27:P27))))))</f>
        <v/>
      </c>
      <c r="U27" s="105" t="str">
        <f t="shared" ref="U27:U28" si="101">IF(AND(M27=0,N27=0,O27=0,P27=0),"",IF(AND(M27=0,N27=0,O27=0),T27/P27,IF(AND(M27=0,N27=0),(T27/AVERAGE(O27:P27)),IF(M27=0,(T27/AVERAGE(N27:P27)),(T27/AVERAGE(M27:P27))))))</f>
        <v/>
      </c>
      <c r="V27" s="109">
        <f>INDEX(AE!$A$1:$K$515,MATCH($B27,AE!$A:$A,0),7)</f>
        <v>0</v>
      </c>
      <c r="W27" s="110">
        <f>INDEX(AE!$A$1:$K$515,MATCH($B27,AE!$A:$A,0),8)</f>
        <v>2</v>
      </c>
      <c r="X27" s="110">
        <f>INDEX(AE!$A$1:$K$515,MATCH($B27,AE!$A:$A,0),9)</f>
        <v>3</v>
      </c>
      <c r="Y27" s="110">
        <f>INDEX(AE!$A$1:$K$515,MATCH($B27,AE!$A:$A,0),10)</f>
        <v>0</v>
      </c>
      <c r="Z27" s="111">
        <f>INDEX(AE!$A$1:$K$515,MATCH($B27,AE!$A:$A,0),11)</f>
        <v>0</v>
      </c>
      <c r="AA27" s="106">
        <f>COUNTIF(V27:Z27,"&lt;5")</f>
        <v>5</v>
      </c>
      <c r="AB27" s="107">
        <f>IF(AND(V27=0,W27=0,X27=0,Y27=0),Z27,IF(AND(V27=0,W27=0,X27=0),AVERAGE(Y27:Z27),IF(AND(W27=0,V27=0),AVERAGE(X27:Z27),IF(V27=0,AVERAGE(W27:Z27),AVERAGE(V27:Z27)))))</f>
        <v>1.25</v>
      </c>
      <c r="AC27" s="107">
        <f>IF(AND(V27=0,W27=0,X27=0,Y27=0),"",IF(AND(V27=0,W27=0,X27=0),Z27-Y27,IF(AND(V27=0,W27=0),(Z27-AVERAGE(X27:Y27)),IF(V27=0,(Z27-AVERAGE(W27:Y27)),(Z27-AVERAGE(V27:Y27))))))</f>
        <v>-1.6666666666666667</v>
      </c>
      <c r="AD27" s="105">
        <f>IF(AND(V27=0,W27=0,X27=0,Y27=0),"",IF(AND(V27=0,W27=0,X27=0),AC27/Y27,IF(AND(V27=0,W27=0),(AC27/AVERAGE(X27:Y27)),IF(V27=0,(AC27/AVERAGE(W27:Y27)),(AC27/AVERAGE(V27:Y27))))))</f>
        <v>-1</v>
      </c>
      <c r="AE27" s="217">
        <f>INDEX(AE!$A$1:$K$515,MATCH($B27,AE!$A:$A,0),2)</f>
        <v>0</v>
      </c>
      <c r="AF27" s="218">
        <f>INDEX(AE!$A$1:$K$515,MATCH($B27,AE!$A:$A,0),3)</f>
        <v>3</v>
      </c>
      <c r="AG27" s="218">
        <f>INDEX(AE!$A$1:$K$515,MATCH($B27,AE!$A:$A,0),4)</f>
        <v>4</v>
      </c>
      <c r="AH27" s="218">
        <f>INDEX(AE!$A$1:$K$515,MATCH($B27,AE!$A:$A,0),5)</f>
        <v>0</v>
      </c>
      <c r="AI27" s="219">
        <f>INDEX(AE!$A$1:$K$515,MATCH($B27,AE!$A:$A,0),6)</f>
        <v>0</v>
      </c>
      <c r="AJ27" s="112">
        <f>IF(AND(AE27=0,AF27=0,AG27=0,AH27=0),AI27,IF(AND(AE27=0,AF27=0,AG27=0),AVERAGE(AH27:AI27),IF(AND(AF27=0,AE27=0),AVERAGE(AG27:AI27),IF(AE27=0,AVERAGE(AF27:AI27),AVERAGE(AE27:AI27)))))</f>
        <v>1.75</v>
      </c>
      <c r="AK27" s="107">
        <f>IF(AND(AE27=0,AF27=0,AG27=0,AH27=0),"",IF(AND(AE27=0,AF27=0,AG27=0),AI27-AH27,IF(AND(AE27=0,AF27=0),(AI27-AVERAGE(AG27:AH27)),IF(AE27=0,(AI27-AVERAGE(AF27:AH27)),(AI27-AVERAGE(AE27:AH27))))))</f>
        <v>-2.3333333333333335</v>
      </c>
      <c r="AL27" s="105">
        <f>IF(AND(AE27=0,AF27=0,AG27=0,AH27=0),"",IF(AND(AE27=0,AF27=0,AG27=0),AK27/AVERAGE(AI27:AI27),IF(AND(AE27=0,AF27=0),(AK27/AVERAGE(AG27:AH27)),IF(AE27=0,(AK27/AVERAGE(AF27:AH27)),(AK27/AVERAGE(AE27:AH27))))))</f>
        <v>-1</v>
      </c>
      <c r="AM27" s="113">
        <f t="shared" ref="AM27:AM28" si="102">IF(AJ27=0,"",AB27/AJ27)</f>
        <v>0.7142857142857143</v>
      </c>
      <c r="AN27" s="114" t="str">
        <f t="shared" ref="AN27:AN28" si="103">IF(AI27=0,"",Z27/AI27)</f>
        <v/>
      </c>
    </row>
    <row r="28" spans="1:40">
      <c r="A28" s="159" t="s">
        <v>313</v>
      </c>
      <c r="B28" s="159" t="s">
        <v>314</v>
      </c>
      <c r="C28" s="192" t="s">
        <v>47</v>
      </c>
      <c r="D28" s="101">
        <f>INDEX(PR!$A$1:$F$502,MATCH($B28,PR!$A:$A,0),2)</f>
        <v>0</v>
      </c>
      <c r="E28" s="102">
        <f>INDEX(PR!$A$1:$F$502,MATCH($B28,PR!$A:$A,0),3)</f>
        <v>2</v>
      </c>
      <c r="F28" s="102">
        <f>INDEX(PR!$A$1:$F$502,MATCH($B28,PR!$A:$A,0),4)</f>
        <v>5</v>
      </c>
      <c r="G28" s="102">
        <f>INDEX(PR!$A$1:$F$502,MATCH($B28,PR!$A:$A,0),5)</f>
        <v>8</v>
      </c>
      <c r="H28" s="102">
        <f>INDEX(PR!$A$1:$F$502,MATCH($B28,PR!$A:$A,0),6)</f>
        <v>6</v>
      </c>
      <c r="I28" s="103">
        <f>COUNTIF(D28:H28,"&lt;10")</f>
        <v>5</v>
      </c>
      <c r="J28" s="104">
        <f t="shared" si="97"/>
        <v>5.25</v>
      </c>
      <c r="K28" s="104">
        <f t="shared" si="98"/>
        <v>1</v>
      </c>
      <c r="L28" s="105">
        <f>IF(AND(D28=0,E28=0,F28=0,G28=0),"",IF(AND(D28=0,E28=0,F28=0),K28/G28,IF(AND(D28=0,E28=0),(K28/AVERAGE(F28:G28)),IF(D28=0,(K28/AVERAGE(E28:G28)),(K28/AVERAGE(D28:G28))))))</f>
        <v>0.2</v>
      </c>
      <c r="M28" s="102">
        <f>INDEX(GR!$A$1:$F$515,MATCH($B28,GR!$A:$A,0),2)</f>
        <v>0</v>
      </c>
      <c r="N28" s="102">
        <f>INDEX(GR!$A$1:$F$515,MATCH($B28,GR!$A:$A,0),3)</f>
        <v>0</v>
      </c>
      <c r="O28" s="102">
        <f>INDEX(GR!$A$1:$F$515,MATCH($B28,GR!$A:$A,0),4)</f>
        <v>0</v>
      </c>
      <c r="P28" s="102">
        <f>INDEX(GR!$A$1:$F$515,MATCH($B28,GR!$A:$A,0),5)</f>
        <v>0</v>
      </c>
      <c r="Q28" s="102">
        <f>INDEX(GR!$A$1:$F$515,MATCH($B28,GR!$A:$A,0),6)</f>
        <v>0</v>
      </c>
      <c r="R28" s="106">
        <f>COUNTIF(M28:Q28,"&lt;5")</f>
        <v>5</v>
      </c>
      <c r="S28" s="107">
        <f t="shared" si="99"/>
        <v>0</v>
      </c>
      <c r="T28" s="107" t="str">
        <f t="shared" si="100"/>
        <v/>
      </c>
      <c r="U28" s="105" t="str">
        <f t="shared" si="101"/>
        <v/>
      </c>
      <c r="V28" s="109">
        <f>INDEX(AE!$A$1:$K$515,MATCH($B28,AE!$A:$A,0),7)</f>
        <v>0</v>
      </c>
      <c r="W28" s="110">
        <f>INDEX(AE!$A$1:$K$515,MATCH($B28,AE!$A:$A,0),8)</f>
        <v>2</v>
      </c>
      <c r="X28" s="110">
        <f>INDEX(AE!$A$1:$K$515,MATCH($B28,AE!$A:$A,0),9)</f>
        <v>3</v>
      </c>
      <c r="Y28" s="110">
        <f>INDEX(AE!$A$1:$K$515,MATCH($B28,AE!$A:$A,0),10)</f>
        <v>6</v>
      </c>
      <c r="Z28" s="111">
        <f>INDEX(AE!$A$1:$K$515,MATCH($B28,AE!$A:$A,0),11)</f>
        <v>3</v>
      </c>
      <c r="AA28" s="106">
        <f>COUNTIF(V28:Z28,"&lt;5")</f>
        <v>4</v>
      </c>
      <c r="AB28" s="107">
        <f>IF(AND(V28=0,W28=0,X28=0,Y28=0),Z28,IF(AND(V28=0,W28=0,X28=0),AVERAGE(Y28:Z28),IF(AND(W28=0,V28=0),AVERAGE(X28:Z28),IF(V28=0,AVERAGE(W28:Z28),AVERAGE(V28:Z28)))))</f>
        <v>3.5</v>
      </c>
      <c r="AC28" s="107">
        <f>IF(AND(V28=0,W28=0,X28=0,Y28=0),"",IF(AND(V28=0,W28=0,X28=0),Z28-Y28,IF(AND(V28=0,W28=0),(Z28-AVERAGE(X28:Y28)),IF(V28=0,(Z28-AVERAGE(W28:Y28)),(Z28-AVERAGE(V28:Y28))))))</f>
        <v>-0.66666666666666652</v>
      </c>
      <c r="AD28" s="105">
        <f>IF(AND(V28=0,W28=0,X28=0,Y28=0),"",IF(AND(V28=0,W28=0,X28=0),AC28/Y28,IF(AND(V28=0,W28=0),(AC28/AVERAGE(X28:Y28)),IF(V28=0,(AC28/AVERAGE(W28:Y28)),(AC28/AVERAGE(V28:Y28))))))</f>
        <v>-0.1818181818181818</v>
      </c>
      <c r="AE28" s="217">
        <f>INDEX(AE!$A$1:$K$515,MATCH($B28,AE!$A:$A,0),2)</f>
        <v>0</v>
      </c>
      <c r="AF28" s="218">
        <f>INDEX(AE!$A$1:$K$515,MATCH($B28,AE!$A:$A,0),3)</f>
        <v>4</v>
      </c>
      <c r="AG28" s="218">
        <f>INDEX(AE!$A$1:$K$515,MATCH($B28,AE!$A:$A,0),4)</f>
        <v>4</v>
      </c>
      <c r="AH28" s="218">
        <f>INDEX(AE!$A$1:$K$515,MATCH($B28,AE!$A:$A,0),5)</f>
        <v>9</v>
      </c>
      <c r="AI28" s="219">
        <f>INDEX(AE!$A$1:$K$515,MATCH($B28,AE!$A:$A,0),6)</f>
        <v>11</v>
      </c>
      <c r="AJ28" s="112">
        <f>IF(AND(AE28=0,AF28=0,AG28=0,AH28=0),AI28,IF(AND(AE28=0,AF28=0,AG28=0),AVERAGE(AH28:AI28),IF(AND(AF28=0,AE28=0),AVERAGE(AG28:AI28),IF(AE28=0,AVERAGE(AF28:AI28),AVERAGE(AE28:AI28)))))</f>
        <v>7</v>
      </c>
      <c r="AK28" s="107">
        <f>IF(AND(AE28=0,AF28=0,AG28=0,AH28=0),"",IF(AND(AE28=0,AF28=0,AG28=0),AI28-AH28,IF(AND(AE28=0,AF28=0),(AI28-AVERAGE(AG28:AH28)),IF(AE28=0,(AI28-AVERAGE(AF28:AH28)),(AI28-AVERAGE(AE28:AH28))))))</f>
        <v>5.333333333333333</v>
      </c>
      <c r="AL28" s="105">
        <f>IF(AND(AE28=0,AF28=0,AG28=0,AH28=0),"",IF(AND(AE28=0,AF28=0,AG28=0),AK28/AVERAGE(AI28:AI28),IF(AND(AE28=0,AF28=0),(AK28/AVERAGE(AG28:AH28)),IF(AE28=0,(AK28/AVERAGE(AF28:AH28)),(AK28/AVERAGE(AE28:AH28))))))</f>
        <v>0.94117647058823517</v>
      </c>
      <c r="AM28" s="113">
        <f t="shared" si="102"/>
        <v>0.5</v>
      </c>
      <c r="AN28" s="114">
        <f t="shared" si="103"/>
        <v>0.27272727272727271</v>
      </c>
    </row>
    <row r="29" spans="1:40" s="6" customFormat="1">
      <c r="A29" s="1"/>
      <c r="B29" s="2"/>
      <c r="C29" s="2"/>
      <c r="D29" s="481" t="s">
        <v>0</v>
      </c>
      <c r="E29" s="482"/>
      <c r="F29" s="482"/>
      <c r="G29" s="482"/>
      <c r="H29" s="482"/>
      <c r="I29" s="485" t="s">
        <v>0</v>
      </c>
      <c r="J29" s="482"/>
      <c r="K29" s="482"/>
      <c r="L29" s="486"/>
      <c r="M29" s="483" t="s">
        <v>1</v>
      </c>
      <c r="N29" s="484"/>
      <c r="O29" s="484"/>
      <c r="P29" s="484"/>
      <c r="Q29" s="484"/>
      <c r="R29" s="485" t="s">
        <v>1</v>
      </c>
      <c r="S29" s="484"/>
      <c r="T29" s="484"/>
      <c r="U29" s="488"/>
      <c r="V29" s="481" t="s">
        <v>2</v>
      </c>
      <c r="W29" s="482"/>
      <c r="X29" s="482"/>
      <c r="Y29" s="482"/>
      <c r="Z29" s="482"/>
      <c r="AA29" s="489" t="s">
        <v>2</v>
      </c>
      <c r="AB29" s="490"/>
      <c r="AC29" s="490"/>
      <c r="AD29" s="491"/>
      <c r="AE29" s="492" t="s">
        <v>3</v>
      </c>
      <c r="AF29" s="493"/>
      <c r="AG29" s="493"/>
      <c r="AH29" s="493"/>
      <c r="AI29" s="493"/>
      <c r="AJ29" s="485" t="s">
        <v>3</v>
      </c>
      <c r="AK29" s="484"/>
      <c r="AL29" s="488"/>
      <c r="AM29" s="3" t="s">
        <v>4</v>
      </c>
      <c r="AN29" s="4" t="s">
        <v>713</v>
      </c>
    </row>
    <row r="30" spans="1:40" s="6" customFormat="1">
      <c r="A30" s="7" t="s">
        <v>271</v>
      </c>
      <c r="B30" s="8" t="s">
        <v>8</v>
      </c>
      <c r="C30" s="8"/>
      <c r="D30" s="9" t="s">
        <v>9</v>
      </c>
      <c r="E30" s="10" t="s">
        <v>10</v>
      </c>
      <c r="F30" s="10" t="s">
        <v>11</v>
      </c>
      <c r="G30" s="10" t="s">
        <v>12</v>
      </c>
      <c r="H30" s="10" t="s">
        <v>713</v>
      </c>
      <c r="I30" s="11" t="s">
        <v>16</v>
      </c>
      <c r="J30" s="14" t="s">
        <v>4</v>
      </c>
      <c r="K30" s="14" t="s">
        <v>14</v>
      </c>
      <c r="L30" s="13" t="s">
        <v>15</v>
      </c>
      <c r="M30" s="10" t="s">
        <v>9</v>
      </c>
      <c r="N30" s="10" t="s">
        <v>10</v>
      </c>
      <c r="O30" s="10" t="s">
        <v>11</v>
      </c>
      <c r="P30" s="10" t="s">
        <v>12</v>
      </c>
      <c r="Q30" s="10" t="s">
        <v>713</v>
      </c>
      <c r="R30" s="11" t="s">
        <v>291</v>
      </c>
      <c r="S30" s="14" t="s">
        <v>4</v>
      </c>
      <c r="T30" s="14" t="s">
        <v>14</v>
      </c>
      <c r="U30" s="15" t="s">
        <v>15</v>
      </c>
      <c r="V30" s="9" t="s">
        <v>9</v>
      </c>
      <c r="W30" s="10" t="s">
        <v>10</v>
      </c>
      <c r="X30" s="10" t="s">
        <v>11</v>
      </c>
      <c r="Y30" s="10" t="s">
        <v>12</v>
      </c>
      <c r="Z30" s="10" t="s">
        <v>713</v>
      </c>
      <c r="AA30" s="11" t="s">
        <v>17</v>
      </c>
      <c r="AB30" s="14" t="s">
        <v>4</v>
      </c>
      <c r="AC30" s="14" t="s">
        <v>14</v>
      </c>
      <c r="AD30" s="13" t="s">
        <v>15</v>
      </c>
      <c r="AE30" s="212" t="s">
        <v>9</v>
      </c>
      <c r="AF30" s="12" t="s">
        <v>10</v>
      </c>
      <c r="AG30" s="12" t="s">
        <v>11</v>
      </c>
      <c r="AH30" s="12" t="s">
        <v>12</v>
      </c>
      <c r="AI30" s="12" t="s">
        <v>713</v>
      </c>
      <c r="AJ30" s="16" t="s">
        <v>4</v>
      </c>
      <c r="AK30" s="14" t="s">
        <v>14</v>
      </c>
      <c r="AL30" s="13" t="s">
        <v>15</v>
      </c>
      <c r="AM30" s="17" t="s">
        <v>18</v>
      </c>
      <c r="AN30" s="18" t="s">
        <v>18</v>
      </c>
    </row>
    <row r="31" spans="1:40">
      <c r="A31" s="159" t="s">
        <v>764</v>
      </c>
      <c r="B31" s="99" t="s">
        <v>733</v>
      </c>
      <c r="C31" s="192" t="s">
        <v>47</v>
      </c>
      <c r="D31" s="101">
        <f>INDEX(PR!$A$1:$F$502,MATCH($B31,PR!$A:$A,0),2)</f>
        <v>0</v>
      </c>
      <c r="E31" s="102">
        <f>INDEX(PR!$A$1:$F$502,MATCH($B31,PR!$A:$A,0),3)</f>
        <v>0</v>
      </c>
      <c r="F31" s="102">
        <f>INDEX(PR!$A$1:$F$502,MATCH($B31,PR!$A:$A,0),4)</f>
        <v>0</v>
      </c>
      <c r="G31" s="102">
        <f>INDEX(PR!$A$1:$F$502,MATCH($B31,PR!$A:$A,0),5)</f>
        <v>0</v>
      </c>
      <c r="H31" s="102">
        <f>INDEX(PR!$A$1:$F$502,MATCH($B31,PR!$A:$A,0),6)</f>
        <v>3</v>
      </c>
      <c r="I31" s="103">
        <f>COUNTIF(D31:H31,"&lt;10")</f>
        <v>5</v>
      </c>
      <c r="J31" s="104">
        <f t="shared" ref="J31" si="104">IF(AND(D31=0,E31=0,F31=0,G31=0),H31,IF(AND(D31=0,E31=0,F31=0),AVERAGE(G31:H31),IF(AND(E31=0,D31=0),AVERAGE(F31:H31),IF(D31=0,AVERAGE(E31:H31),AVERAGE(D31:H31)))))</f>
        <v>3</v>
      </c>
      <c r="K31" s="104" t="str">
        <f t="shared" ref="K31" si="105">IF(AND(D31=0,E31=0,F31=0,G31=0),"",IF(AND(D31=0,E31=0,F31=0),H31-G31,IF(AND(D31=0,E31=0),(H31-AVERAGE(F31:G31)),IF(D31=0,(H31-AVERAGE(E31:G31)),(H31-AVERAGE(D31:G31))))))</f>
        <v/>
      </c>
      <c r="L31" s="105" t="str">
        <f>IF(AND(D31=0,E31=0,F31=0,G31=0),"",IF(AND(D31=0,E31=0,F31=0),K31/G31,IF(AND(D31=0,E31=0),(K31/AVERAGE(F31:G31)),IF(D31=0,(K31/AVERAGE(E31:G31)),(K31/AVERAGE(D31:G31))))))</f>
        <v/>
      </c>
      <c r="M31" s="102">
        <f>INDEX(GR!$A$1:$F$515,MATCH($B31,GR!$A:$A,0),2)</f>
        <v>0</v>
      </c>
      <c r="N31" s="102">
        <f>INDEX(GR!$A$1:$F$515,MATCH($B31,GR!$A:$A,0),3)</f>
        <v>0</v>
      </c>
      <c r="O31" s="102">
        <f>INDEX(GR!$A$1:$F$515,MATCH($B31,GR!$A:$A,0),4)</f>
        <v>0</v>
      </c>
      <c r="P31" s="102">
        <f>INDEX(GR!$A$1:$F$515,MATCH($B31,GR!$A:$A,0),5)</f>
        <v>0</v>
      </c>
      <c r="Q31" s="102">
        <f>INDEX(GR!$A$1:$F$515,MATCH($B31,GR!$A:$A,0),6)</f>
        <v>0</v>
      </c>
      <c r="R31" s="106">
        <f>COUNTIF(M31:Q31,"&lt;5")</f>
        <v>5</v>
      </c>
      <c r="S31" s="107">
        <f t="shared" ref="S31" si="106">IF(AND(M31=0,N31=0,O31=0,P31=0),Q31,IF(AND(M31=0,N31=0,O31=0),AVERAGE(P31:Q31),IF(AND(N31=0,M31=0),AVERAGE(O31:Q31),IF(M31=0,AVERAGE(N31:Q31),AVERAGE(M31:Q31)))))</f>
        <v>0</v>
      </c>
      <c r="T31" s="107" t="str">
        <f t="shared" ref="T31" si="107">IF(AND(M31=0,N31=0,O31=0,P31=0),"",IF(AND(M31=0,N31=0,O31=0),Q31-P31,IF(AND(M31=0,N31=0),(Q31-AVERAGE(O31:P31)),IF(M31=0,(Q31-AVERAGE(N31:P31)),(Q31-AVERAGE(M31:P31))))))</f>
        <v/>
      </c>
      <c r="U31" s="105" t="str">
        <f t="shared" ref="U31" si="108">IF(AND(M31=0,N31=0,O31=0,P31=0),"",IF(AND(M31=0,N31=0,O31=0),T31/P31,IF(AND(M31=0,N31=0),(T31/AVERAGE(O31:P31)),IF(M31=0,(T31/AVERAGE(N31:P31)),(T31/AVERAGE(M31:P31))))))</f>
        <v/>
      </c>
      <c r="V31" s="109">
        <f>INDEX(AE!$A$1:$K$515,MATCH($B31,AE!$A:$A,0),7)</f>
        <v>0</v>
      </c>
      <c r="W31" s="110">
        <f>INDEX(AE!$A$1:$K$515,MATCH($B31,AE!$A:$A,0),8)</f>
        <v>0</v>
      </c>
      <c r="X31" s="110">
        <f>INDEX(AE!$A$1:$K$515,MATCH($B31,AE!$A:$A,0),9)</f>
        <v>0</v>
      </c>
      <c r="Y31" s="110">
        <f>INDEX(AE!$A$1:$K$515,MATCH($B31,AE!$A:$A,0),10)</f>
        <v>0</v>
      </c>
      <c r="Z31" s="111">
        <f>INDEX(AE!$A$1:$K$515,MATCH($B31,AE!$A:$A,0),11)</f>
        <v>0</v>
      </c>
      <c r="AA31" s="106">
        <f>COUNTIF(V31:Z31,"&lt;5")</f>
        <v>5</v>
      </c>
      <c r="AB31" s="107">
        <f>IF(AND(V31=0,W31=0,X31=0,Y31=0),Z31,IF(AND(V31=0,W31=0,X31=0),AVERAGE(Y31:Z31),IF(AND(W31=0,V31=0),AVERAGE(X31:Z31),IF(V31=0,AVERAGE(W31:Z31),AVERAGE(V31:Z31)))))</f>
        <v>0</v>
      </c>
      <c r="AC31" s="107" t="str">
        <f>IF(AND(V31=0,W31=0,X31=0,Y31=0),"",IF(AND(V31=0,W31=0,X31=0),Z31-Y31,IF(AND(V31=0,W31=0),(Z31-AVERAGE(X31:Y31)),IF(V31=0,(Z31-AVERAGE(W31:Y31)),(Z31-AVERAGE(V31:Y31))))))</f>
        <v/>
      </c>
      <c r="AD31" s="105" t="str">
        <f>IF(AND(V31=0,W31=0,X31=0,Y31=0),"",IF(AND(V31=0,W31=0,X31=0),AC31/Y31,IF(AND(V31=0,W31=0),(AC31/AVERAGE(X31:Y31)),IF(V31=0,(AC31/AVERAGE(W31:Y31)),(AC31/AVERAGE(V31:Y31))))))</f>
        <v/>
      </c>
      <c r="AE31" s="217">
        <f>INDEX(AE!$A$1:$K$515,MATCH($B31,AE!$A:$A,0),2)</f>
        <v>0</v>
      </c>
      <c r="AF31" s="218">
        <f>INDEX(AE!$A$1:$K$515,MATCH($B31,AE!$A:$A,0),3)</f>
        <v>0</v>
      </c>
      <c r="AG31" s="218">
        <f>INDEX(AE!$A$1:$K$515,MATCH($B31,AE!$A:$A,0),4)</f>
        <v>0</v>
      </c>
      <c r="AH31" s="218">
        <f>INDEX(AE!$A$1:$K$515,MATCH($B31,AE!$A:$A,0),5)</f>
        <v>0</v>
      </c>
      <c r="AI31" s="219">
        <f>INDEX(AE!$A$1:$K$515,MATCH($B31,AE!$A:$A,0),6)</f>
        <v>0</v>
      </c>
      <c r="AJ31" s="112">
        <f>IF(AND(AE31=0,AF31=0,AG31=0,AH31=0),AI31,IF(AND(AE31=0,AF31=0,AG31=0),AVERAGE(AH31:AI31),IF(AND(AF31=0,AE31=0),AVERAGE(AG31:AI31),IF(AE31=0,AVERAGE(AF31:AI31),AVERAGE(AE31:AI31)))))</f>
        <v>0</v>
      </c>
      <c r="AK31" s="107" t="str">
        <f>IF(AND(AE31=0,AF31=0,AG31=0,AH31=0),"",IF(AND(AE31=0,AF31=0,AG31=0),AI31-AH31,IF(AND(AE31=0,AF31=0),(AI31-AVERAGE(AG31:AH31)),IF(AE31=0,(AI31-AVERAGE(AF31:AH31)),(AI31-AVERAGE(AE31:AH31))))))</f>
        <v/>
      </c>
      <c r="AL31" s="105" t="str">
        <f>IF(AND(AE31=0,AF31=0,AG31=0,AH31=0),"",IF(AND(AE31=0,AF31=0,AG31=0),AK31/AVERAGE(AI31:AI31),IF(AND(AE31=0,AF31=0),(AK31/AVERAGE(AG31:AH31)),IF(AE31=0,(AK31/AVERAGE(AF31:AH31)),(AK31/AVERAGE(AE31:AH31))))))</f>
        <v/>
      </c>
      <c r="AM31" s="113" t="str">
        <f t="shared" ref="AM31" si="109">IF(AJ31=0,"",AB31/AJ31)</f>
        <v/>
      </c>
      <c r="AN31" s="114" t="str">
        <f t="shared" ref="AN31" si="110">IF(AI31=0,"",Z31/AI31)</f>
        <v/>
      </c>
    </row>
    <row r="32" spans="1:40" s="6" customFormat="1">
      <c r="A32" s="1"/>
      <c r="B32" s="2"/>
      <c r="C32" s="2"/>
      <c r="D32" s="481" t="s">
        <v>0</v>
      </c>
      <c r="E32" s="482"/>
      <c r="F32" s="482"/>
      <c r="G32" s="482"/>
      <c r="H32" s="482"/>
      <c r="I32" s="485" t="s">
        <v>0</v>
      </c>
      <c r="J32" s="482"/>
      <c r="K32" s="482"/>
      <c r="L32" s="486"/>
      <c r="M32" s="483" t="s">
        <v>1</v>
      </c>
      <c r="N32" s="484"/>
      <c r="O32" s="484"/>
      <c r="P32" s="484"/>
      <c r="Q32" s="484"/>
      <c r="R32" s="485" t="s">
        <v>1</v>
      </c>
      <c r="S32" s="484"/>
      <c r="T32" s="484"/>
      <c r="U32" s="488"/>
      <c r="V32" s="481" t="s">
        <v>2</v>
      </c>
      <c r="W32" s="482"/>
      <c r="X32" s="482"/>
      <c r="Y32" s="482"/>
      <c r="Z32" s="482"/>
      <c r="AA32" s="489" t="s">
        <v>2</v>
      </c>
      <c r="AB32" s="490"/>
      <c r="AC32" s="490"/>
      <c r="AD32" s="491"/>
      <c r="AE32" s="492" t="s">
        <v>3</v>
      </c>
      <c r="AF32" s="493"/>
      <c r="AG32" s="493"/>
      <c r="AH32" s="493"/>
      <c r="AI32" s="493"/>
      <c r="AJ32" s="485" t="s">
        <v>3</v>
      </c>
      <c r="AK32" s="484"/>
      <c r="AL32" s="488"/>
      <c r="AM32" s="3" t="s">
        <v>4</v>
      </c>
      <c r="AN32" s="4" t="s">
        <v>713</v>
      </c>
    </row>
    <row r="33" spans="1:40" s="6" customFormat="1">
      <c r="A33" s="7" t="s">
        <v>277</v>
      </c>
      <c r="B33" s="8" t="s">
        <v>8</v>
      </c>
      <c r="C33" s="8"/>
      <c r="D33" s="9" t="s">
        <v>9</v>
      </c>
      <c r="E33" s="10" t="s">
        <v>10</v>
      </c>
      <c r="F33" s="10" t="s">
        <v>11</v>
      </c>
      <c r="G33" s="10" t="s">
        <v>12</v>
      </c>
      <c r="H33" s="10" t="s">
        <v>713</v>
      </c>
      <c r="I33" s="11" t="s">
        <v>16</v>
      </c>
      <c r="J33" s="14" t="s">
        <v>4</v>
      </c>
      <c r="K33" s="14" t="s">
        <v>14</v>
      </c>
      <c r="L33" s="13" t="s">
        <v>15</v>
      </c>
      <c r="M33" s="10" t="s">
        <v>9</v>
      </c>
      <c r="N33" s="10" t="s">
        <v>10</v>
      </c>
      <c r="O33" s="10" t="s">
        <v>11</v>
      </c>
      <c r="P33" s="10" t="s">
        <v>12</v>
      </c>
      <c r="Q33" s="10" t="s">
        <v>713</v>
      </c>
      <c r="R33" s="11" t="s">
        <v>291</v>
      </c>
      <c r="S33" s="14" t="s">
        <v>4</v>
      </c>
      <c r="T33" s="14" t="s">
        <v>14</v>
      </c>
      <c r="U33" s="15" t="s">
        <v>15</v>
      </c>
      <c r="V33" s="9" t="s">
        <v>9</v>
      </c>
      <c r="W33" s="10" t="s">
        <v>10</v>
      </c>
      <c r="X33" s="10" t="s">
        <v>11</v>
      </c>
      <c r="Y33" s="10" t="s">
        <v>12</v>
      </c>
      <c r="Z33" s="10" t="s">
        <v>713</v>
      </c>
      <c r="AA33" s="11" t="s">
        <v>292</v>
      </c>
      <c r="AB33" s="14" t="s">
        <v>4</v>
      </c>
      <c r="AC33" s="14" t="s">
        <v>14</v>
      </c>
      <c r="AD33" s="13" t="s">
        <v>15</v>
      </c>
      <c r="AE33" s="212" t="s">
        <v>9</v>
      </c>
      <c r="AF33" s="12" t="s">
        <v>10</v>
      </c>
      <c r="AG33" s="12" t="s">
        <v>11</v>
      </c>
      <c r="AH33" s="12" t="s">
        <v>12</v>
      </c>
      <c r="AI33" s="12" t="s">
        <v>713</v>
      </c>
      <c r="AJ33" s="16" t="s">
        <v>4</v>
      </c>
      <c r="AK33" s="14" t="s">
        <v>14</v>
      </c>
      <c r="AL33" s="13" t="s">
        <v>15</v>
      </c>
      <c r="AM33" s="17" t="s">
        <v>18</v>
      </c>
      <c r="AN33" s="18" t="s">
        <v>18</v>
      </c>
    </row>
    <row r="34" spans="1:40" s="6" customFormat="1">
      <c r="A34" s="99" t="s">
        <v>315</v>
      </c>
      <c r="B34" s="99" t="s">
        <v>316</v>
      </c>
      <c r="C34" s="100"/>
      <c r="D34" s="101">
        <f>INDEX(PR!$A$1:$F$502,MATCH($B34,PR!$A:$A,0),2)</f>
        <v>0</v>
      </c>
      <c r="E34" s="102">
        <f>INDEX(PR!$A$1:$F$502,MATCH($B34,PR!$A:$A,0),3)</f>
        <v>0</v>
      </c>
      <c r="F34" s="102">
        <f>INDEX(PR!$A$1:$F$502,MATCH($B34,PR!$A:$A,0),4)</f>
        <v>0</v>
      </c>
      <c r="G34" s="102">
        <f>INDEX(PR!$A$1:$F$502,MATCH($B34,PR!$A:$A,0),5)</f>
        <v>8</v>
      </c>
      <c r="H34" s="102">
        <f>INDEX(PR!$A$1:$F$502,MATCH($B34,PR!$A:$A,0),6)</f>
        <v>28</v>
      </c>
      <c r="I34" s="103">
        <f>COUNTIF(D34:H34,"&lt;10")</f>
        <v>4</v>
      </c>
      <c r="J34" s="104">
        <f t="shared" ref="J34" si="111">IF(AND(D34=0,E34=0,F34=0,G34=0),H34,IF(AND(D34=0,E34=0,F34=0),AVERAGE(G34:H34),IF(AND(E34=0,D34=0),AVERAGE(F34:H34),IF(D34=0,AVERAGE(E34:H34),AVERAGE(D34:H34)))))</f>
        <v>18</v>
      </c>
      <c r="K34" s="104">
        <f t="shared" ref="K34" si="112">IF(AND(D34=0,E34=0,F34=0,G34=0),"",IF(AND(D34=0,E34=0,F34=0),H34-G34,IF(AND(D34=0,E34=0),(H34-AVERAGE(F34:G34)),IF(D34=0,(H34-AVERAGE(E34:G34)),(H34-AVERAGE(D34:G34))))))</f>
        <v>20</v>
      </c>
      <c r="L34" s="105">
        <f>IF(AND(D34=0,E34=0,F34=0,G34=0),"",IF(AND(D34=0,E34=0,F34=0),K34/G34,IF(AND(D34=0,E34=0),(K34/AVERAGE(F34:G34)),IF(D34=0,(K34/AVERAGE(E34:G34)),(K34/AVERAGE(D34:G34))))))</f>
        <v>2.5</v>
      </c>
      <c r="M34" s="102">
        <f>INDEX(GR!$A$1:$F$515,MATCH($B34,GR!$A:$A,0),2)</f>
        <v>0</v>
      </c>
      <c r="N34" s="102">
        <f>INDEX(GR!$A$1:$F$515,MATCH($B34,GR!$A:$A,0),3)</f>
        <v>0</v>
      </c>
      <c r="O34" s="102">
        <f>INDEX(GR!$A$1:$F$515,MATCH($B34,GR!$A:$A,0),4)</f>
        <v>0</v>
      </c>
      <c r="P34" s="102">
        <f>INDEX(GR!$A$1:$F$515,MATCH($B34,GR!$A:$A,0),5)</f>
        <v>0</v>
      </c>
      <c r="Q34" s="102">
        <f>INDEX(GR!$A$1:$F$515,MATCH($B34,GR!$A:$A,0),6)</f>
        <v>9</v>
      </c>
      <c r="R34" s="106">
        <f>COUNTIF(M34:Q34,"&lt;5")</f>
        <v>4</v>
      </c>
      <c r="S34" s="107">
        <f t="shared" ref="S34" si="113">IF(AND(M34=0,N34=0,O34=0,P34=0),Q34,IF(AND(M34=0,N34=0,O34=0),AVERAGE(P34:Q34),IF(AND(N34=0,M34=0),AVERAGE(O34:Q34),IF(M34=0,AVERAGE(N34:Q34),AVERAGE(M34:Q34)))))</f>
        <v>9</v>
      </c>
      <c r="T34" s="107" t="str">
        <f t="shared" ref="T34" si="114">IF(AND(M34=0,N34=0,O34=0,P34=0),"",IF(AND(M34=0,N34=0,O34=0),Q34-P34,IF(AND(M34=0,N34=0),(Q34-AVERAGE(O34:P34)),IF(M34=0,(Q34-AVERAGE(N34:P34)),(Q34-AVERAGE(M34:P34))))))</f>
        <v/>
      </c>
      <c r="U34" s="105" t="str">
        <f t="shared" ref="U34" si="115">IF(AND(M34=0,N34=0,O34=0,P34=0),"",IF(AND(M34=0,N34=0,O34=0),T34/P34,IF(AND(M34=0,N34=0),(T34/AVERAGE(O34:P34)),IF(M34=0,(T34/AVERAGE(N34:P34)),(T34/AVERAGE(M34:P34))))))</f>
        <v/>
      </c>
      <c r="V34" s="109">
        <f>INDEX(AE!$A$1:$K$515,MATCH($B34,AE!$A:$A,0),7)</f>
        <v>0</v>
      </c>
      <c r="W34" s="110">
        <f>INDEX(AE!$A$1:$K$515,MATCH($B34,AE!$A:$A,0),8)</f>
        <v>0</v>
      </c>
      <c r="X34" s="110">
        <f>INDEX(AE!$A$1:$K$515,MATCH($B34,AE!$A:$A,0),9)</f>
        <v>0</v>
      </c>
      <c r="Y34" s="110">
        <f>INDEX(AE!$A$1:$K$515,MATCH($B34,AE!$A:$A,0),10)</f>
        <v>1</v>
      </c>
      <c r="Z34" s="111">
        <f>INDEX(AE!$A$1:$K$515,MATCH($B34,AE!$A:$A,0),11)</f>
        <v>0</v>
      </c>
      <c r="AA34" s="106">
        <f>COUNTIF(V34:Z34,"&lt;5")</f>
        <v>5</v>
      </c>
      <c r="AB34" s="107">
        <f>IF(AND(V34=0,W34=0,X34=0,Y34=0),Z34,IF(AND(V34=0,W34=0,X34=0),AVERAGE(Y34:Z34),IF(AND(W34=0,V34=0),AVERAGE(X34:Z34),IF(V34=0,AVERAGE(W34:Z34),AVERAGE(V34:Z34)))))</f>
        <v>0.5</v>
      </c>
      <c r="AC34" s="107">
        <f>IF(AND(V34=0,W34=0,X34=0,Y34=0),"",IF(AND(V34=0,W34=0,X34=0),Z34-Y34,IF(AND(V34=0,W34=0),(Z34-AVERAGE(X34:Y34)),IF(V34=0,(Z34-AVERAGE(W34:Y34)),(Z34-AVERAGE(V34:Y34))))))</f>
        <v>-1</v>
      </c>
      <c r="AD34" s="105">
        <f>IF(AND(V34=0,W34=0,X34=0,Y34=0),"",IF(AND(V34=0,W34=0,X34=0),AC34/Y34,IF(AND(V34=0,W34=0),(AC34/AVERAGE(X34:Y34)),IF(V34=0,(AC34/AVERAGE(W34:Y34)),(AC34/AVERAGE(V34:Y34))))))</f>
        <v>-1</v>
      </c>
      <c r="AE34" s="217">
        <f>INDEX(AE!$A$1:$K$515,MATCH($B34,AE!$A:$A,0),2)</f>
        <v>0</v>
      </c>
      <c r="AF34" s="218">
        <f>INDEX(AE!$A$1:$K$515,MATCH($B34,AE!$A:$A,0),3)</f>
        <v>0</v>
      </c>
      <c r="AG34" s="218">
        <f>INDEX(AE!$A$1:$K$515,MATCH($B34,AE!$A:$A,0),4)</f>
        <v>1</v>
      </c>
      <c r="AH34" s="218">
        <f>INDEX(AE!$A$1:$K$515,MATCH($B34,AE!$A:$A,0),5)</f>
        <v>2</v>
      </c>
      <c r="AI34" s="219">
        <f>INDEX(AE!$A$1:$K$515,MATCH($B34,AE!$A:$A,0),6)</f>
        <v>0</v>
      </c>
      <c r="AJ34" s="112">
        <f>IF(AND(AE34=0,AF34=0,AG34=0,AH34=0),AI34,IF(AND(AE34=0,AF34=0,AG34=0),AVERAGE(AH34:AI34),IF(AND(AF34=0,AE34=0),AVERAGE(AG34:AI34),IF(AE34=0,AVERAGE(AF34:AI34),AVERAGE(AE34:AI34)))))</f>
        <v>1</v>
      </c>
      <c r="AK34" s="107">
        <f>IF(AND(AE34=0,AF34=0,AG34=0,AH34=0),"",IF(AND(AE34=0,AF34=0,AG34=0),AI34-AH34,IF(AND(AE34=0,AF34=0),(AI34-AVERAGE(AG34:AH34)),IF(AE34=0,(AI34-AVERAGE(AF34:AH34)),(AI34-AVERAGE(AE34:AH34))))))</f>
        <v>-1.5</v>
      </c>
      <c r="AL34" s="105">
        <f>IF(AND(AE34=0,AF34=0,AG34=0,AH34=0),"",IF(AND(AE34=0,AF34=0,AG34=0),AK34/AVERAGE(AI34:AI34),IF(AND(AE34=0,AF34=0),(AK34/AVERAGE(AG34:AH34)),IF(AE34=0,(AK34/AVERAGE(AF34:AH34)),(AK34/AVERAGE(AE34:AH34))))))</f>
        <v>-1</v>
      </c>
      <c r="AM34" s="113">
        <f t="shared" ref="AM34" si="116">IF(AJ34=0,"",AB34/AJ34)</f>
        <v>0.5</v>
      </c>
      <c r="AN34" s="114" t="str">
        <f t="shared" ref="AN34" si="117">IF(AI34=0,"",Z34/AI34)</f>
        <v/>
      </c>
    </row>
    <row r="35" spans="1:40" s="6" customFormat="1" ht="15.75">
      <c r="A35" s="99" t="s">
        <v>758</v>
      </c>
      <c r="B35" s="408" t="s">
        <v>737</v>
      </c>
      <c r="C35" s="100"/>
      <c r="D35" s="101">
        <f>INDEX(PR!$A$1:$F$502,MATCH($B35,PR!$A:$A,0),2)</f>
        <v>0</v>
      </c>
      <c r="E35" s="102">
        <f>INDEX(PR!$A$1:$F$502,MATCH($B35,PR!$A:$A,0),3)</f>
        <v>0</v>
      </c>
      <c r="F35" s="102">
        <f>INDEX(PR!$A$1:$F$502,MATCH($B35,PR!$A:$A,0),4)</f>
        <v>0</v>
      </c>
      <c r="G35" s="102">
        <f>INDEX(PR!$A$1:$F$502,MATCH($B35,PR!$A:$A,0),5)</f>
        <v>0</v>
      </c>
      <c r="H35" s="102">
        <f>INDEX(PR!$A$1:$F$502,MATCH($B35,PR!$A:$A,0),6)</f>
        <v>2</v>
      </c>
      <c r="I35" s="103">
        <f>COUNTIF(D35:H35,"&lt;10")</f>
        <v>5</v>
      </c>
      <c r="J35" s="104">
        <f t="shared" ref="J35" si="118">IF(AND(D35=0,E35=0,F35=0,G35=0),H35,IF(AND(D35=0,E35=0,F35=0),AVERAGE(G35:H35),IF(AND(E35=0,D35=0),AVERAGE(F35:H35),IF(D35=0,AVERAGE(E35:H35),AVERAGE(D35:H35)))))</f>
        <v>2</v>
      </c>
      <c r="K35" s="104" t="str">
        <f t="shared" ref="K35" si="119">IF(AND(D35=0,E35=0,F35=0,G35=0),"",IF(AND(D35=0,E35=0,F35=0),H35-G35,IF(AND(D35=0,E35=0),(H35-AVERAGE(F35:G35)),IF(D35=0,(H35-AVERAGE(E35:G35)),(H35-AVERAGE(D35:G35))))))</f>
        <v/>
      </c>
      <c r="L35" s="105" t="str">
        <f>IF(AND(D35=0,E35=0,F35=0,G35=0),"",IF(AND(D35=0,E35=0,F35=0),K35/G35,IF(AND(D35=0,E35=0),(K35/AVERAGE(F35:G35)),IF(D35=0,(K35/AVERAGE(E35:G35)),(K35/AVERAGE(D35:G35))))))</f>
        <v/>
      </c>
      <c r="M35" s="102">
        <f>INDEX(GR!$A$1:$F$515,MATCH($B35,GR!$A:$A,0),2)</f>
        <v>0</v>
      </c>
      <c r="N35" s="102">
        <f>INDEX(GR!$A$1:$F$515,MATCH($B35,GR!$A:$A,0),3)</f>
        <v>0</v>
      </c>
      <c r="O35" s="102">
        <f>INDEX(GR!$A$1:$F$515,MATCH($B35,GR!$A:$A,0),4)</f>
        <v>0</v>
      </c>
      <c r="P35" s="102">
        <f>INDEX(GR!$A$1:$F$515,MATCH($B35,GR!$A:$A,0),5)</f>
        <v>0</v>
      </c>
      <c r="Q35" s="102">
        <f>INDEX(GR!$A$1:$F$515,MATCH($B35,GR!$A:$A,0),6)</f>
        <v>0</v>
      </c>
      <c r="R35" s="106">
        <f>COUNTIF(M35:Q35,"&lt;5")</f>
        <v>5</v>
      </c>
      <c r="S35" s="107">
        <f t="shared" ref="S35" si="120">IF(AND(M35=0,N35=0,O35=0,P35=0),Q35,IF(AND(M35=0,N35=0,O35=0),AVERAGE(P35:Q35),IF(AND(N35=0,M35=0),AVERAGE(O35:Q35),IF(M35=0,AVERAGE(N35:Q35),AVERAGE(M35:Q35)))))</f>
        <v>0</v>
      </c>
      <c r="T35" s="107" t="str">
        <f t="shared" ref="T35" si="121">IF(AND(M35=0,N35=0,O35=0,P35=0),"",IF(AND(M35=0,N35=0,O35=0),Q35-P35,IF(AND(M35=0,N35=0),(Q35-AVERAGE(O35:P35)),IF(M35=0,(Q35-AVERAGE(N35:P35)),(Q35-AVERAGE(M35:P35))))))</f>
        <v/>
      </c>
      <c r="U35" s="105" t="str">
        <f t="shared" ref="U35" si="122">IF(AND(M35=0,N35=0,O35=0,P35=0),"",IF(AND(M35=0,N35=0,O35=0),T35/P35,IF(AND(M35=0,N35=0),(T35/AVERAGE(O35:P35)),IF(M35=0,(T35/AVERAGE(N35:P35)),(T35/AVERAGE(M35:P35))))))</f>
        <v/>
      </c>
      <c r="V35" s="109">
        <f>INDEX(AE!$A$1:$K$515,MATCH($B35,AE!$A:$A,0),7)</f>
        <v>0</v>
      </c>
      <c r="W35" s="110">
        <f>INDEX(AE!$A$1:$K$515,MATCH($B35,AE!$A:$A,0),8)</f>
        <v>0</v>
      </c>
      <c r="X35" s="110">
        <f>INDEX(AE!$A$1:$K$515,MATCH($B35,AE!$A:$A,0),9)</f>
        <v>0</v>
      </c>
      <c r="Y35" s="110">
        <f>INDEX(AE!$A$1:$K$515,MATCH($B35,AE!$A:$A,0),10)</f>
        <v>0</v>
      </c>
      <c r="Z35" s="111">
        <f>INDEX(AE!$A$1:$K$515,MATCH($B35,AE!$A:$A,0),11)</f>
        <v>0</v>
      </c>
      <c r="AA35" s="106">
        <f>COUNTIF(V35:Z35,"&lt;5")</f>
        <v>5</v>
      </c>
      <c r="AB35" s="107">
        <f>IF(AND(V35=0,W35=0,X35=0,Y35=0),Z35,IF(AND(V35=0,W35=0,X35=0),AVERAGE(Y35:Z35),IF(AND(W35=0,V35=0),AVERAGE(X35:Z35),IF(V35=0,AVERAGE(W35:Z35),AVERAGE(V35:Z35)))))</f>
        <v>0</v>
      </c>
      <c r="AC35" s="107" t="str">
        <f>IF(AND(V35=0,W35=0,X35=0,Y35=0),"",IF(AND(V35=0,W35=0,X35=0),Z35-Y35,IF(AND(V35=0,W35=0),(Z35-AVERAGE(X35:Y35)),IF(V35=0,(Z35-AVERAGE(W35:Y35)),(Z35-AVERAGE(V35:Y35))))))</f>
        <v/>
      </c>
      <c r="AD35" s="105" t="str">
        <f>IF(AND(V35=0,W35=0,X35=0,Y35=0),"",IF(AND(V35=0,W35=0,X35=0),AC35/Y35,IF(AND(V35=0,W35=0),(AC35/AVERAGE(X35:Y35)),IF(V35=0,(AC35/AVERAGE(W35:Y35)),(AC35/AVERAGE(V35:Y35))))))</f>
        <v/>
      </c>
      <c r="AE35" s="217">
        <f>INDEX(AE!$A$1:$K$515,MATCH($B35,AE!$A:$A,0),2)</f>
        <v>0</v>
      </c>
      <c r="AF35" s="218">
        <f>INDEX(AE!$A$1:$K$515,MATCH($B35,AE!$A:$A,0),3)</f>
        <v>0</v>
      </c>
      <c r="AG35" s="218">
        <f>INDEX(AE!$A$1:$K$515,MATCH($B35,AE!$A:$A,0),4)</f>
        <v>0</v>
      </c>
      <c r="AH35" s="218">
        <f>INDEX(AE!$A$1:$K$515,MATCH($B35,AE!$A:$A,0),5)</f>
        <v>0</v>
      </c>
      <c r="AI35" s="219">
        <f>INDEX(AE!$A$1:$K$515,MATCH($B35,AE!$A:$A,0),6)</f>
        <v>0</v>
      </c>
      <c r="AJ35" s="112"/>
      <c r="AK35" s="107"/>
      <c r="AL35" s="105"/>
      <c r="AM35" s="360"/>
      <c r="AN35" s="360"/>
    </row>
    <row r="36" spans="1:40" s="6" customFormat="1">
      <c r="A36" s="19"/>
      <c r="B36" s="19"/>
      <c r="C36" s="8"/>
      <c r="D36" s="22"/>
      <c r="E36" s="22"/>
      <c r="F36" s="22"/>
      <c r="G36" s="22"/>
      <c r="H36" s="22"/>
      <c r="I36" s="22"/>
      <c r="J36" s="25"/>
      <c r="K36" s="25"/>
      <c r="L36" s="40"/>
      <c r="M36" s="22"/>
      <c r="N36" s="22"/>
      <c r="O36" s="22"/>
      <c r="P36" s="22"/>
      <c r="Q36" s="22"/>
      <c r="R36" s="31"/>
      <c r="S36" s="28"/>
      <c r="T36" s="28"/>
      <c r="U36" s="40"/>
      <c r="V36" s="31"/>
      <c r="W36" s="31"/>
      <c r="X36" s="31"/>
      <c r="Y36" s="31"/>
      <c r="Z36" s="31"/>
      <c r="AA36" s="31"/>
      <c r="AB36" s="28"/>
      <c r="AC36" s="28"/>
      <c r="AD36" s="40"/>
      <c r="AE36" s="214"/>
      <c r="AF36" s="214"/>
      <c r="AG36" s="214"/>
      <c r="AH36" s="214"/>
      <c r="AI36" s="214"/>
      <c r="AJ36" s="28"/>
      <c r="AK36" s="28"/>
      <c r="AL36" s="40"/>
      <c r="AM36" s="156"/>
      <c r="AN36" s="156"/>
    </row>
    <row r="37" spans="1:40" s="6" customFormat="1">
      <c r="A37" s="145" t="s">
        <v>221</v>
      </c>
      <c r="B37" s="145" t="s">
        <v>222</v>
      </c>
      <c r="C37" s="8"/>
      <c r="D37" s="22"/>
      <c r="E37" s="22"/>
      <c r="F37" s="22"/>
      <c r="G37" s="22"/>
      <c r="H37" s="22"/>
      <c r="I37" s="22"/>
      <c r="J37" s="25"/>
      <c r="K37" s="25"/>
      <c r="L37" s="40"/>
      <c r="M37" s="22"/>
      <c r="N37" s="22"/>
      <c r="O37" s="22"/>
      <c r="P37" s="22"/>
      <c r="Q37" s="22"/>
      <c r="R37" s="31"/>
      <c r="S37" s="28"/>
      <c r="T37" s="28"/>
      <c r="U37" s="40"/>
      <c r="V37" s="31"/>
      <c r="W37" s="31"/>
      <c r="X37" s="31"/>
      <c r="Y37" s="31"/>
      <c r="Z37" s="31"/>
      <c r="AA37" s="31"/>
      <c r="AB37" s="28"/>
      <c r="AC37" s="28"/>
      <c r="AD37" s="40"/>
      <c r="AE37" s="214"/>
      <c r="AF37" s="214"/>
      <c r="AG37" s="214"/>
      <c r="AH37" s="214"/>
      <c r="AI37" s="214"/>
      <c r="AJ37" s="28"/>
      <c r="AK37" s="28"/>
      <c r="AL37" s="40"/>
      <c r="AM37" s="156"/>
      <c r="AN37" s="156"/>
    </row>
    <row r="38" spans="1:40">
      <c r="A38" s="145" t="s">
        <v>714</v>
      </c>
      <c r="B38" s="210" t="s">
        <v>224</v>
      </c>
    </row>
    <row r="40" spans="1:40">
      <c r="A40" s="145" t="s">
        <v>225</v>
      </c>
      <c r="B40" s="145" t="s">
        <v>222</v>
      </c>
    </row>
    <row r="41" spans="1:40">
      <c r="A41" s="145" t="s">
        <v>715</v>
      </c>
      <c r="B41" s="210" t="s">
        <v>224</v>
      </c>
    </row>
    <row r="43" spans="1:40">
      <c r="A43" s="145" t="s">
        <v>227</v>
      </c>
      <c r="B43" s="145" t="s">
        <v>222</v>
      </c>
    </row>
    <row r="44" spans="1:40">
      <c r="A44" s="145" t="s">
        <v>715</v>
      </c>
      <c r="B44" s="210" t="s">
        <v>224</v>
      </c>
    </row>
    <row r="46" spans="1:40">
      <c r="A46" s="145" t="s">
        <v>228</v>
      </c>
      <c r="B46" s="210" t="s">
        <v>224</v>
      </c>
    </row>
    <row r="48" spans="1:40">
      <c r="A48" s="145" t="s">
        <v>229</v>
      </c>
      <c r="B48" s="145" t="s">
        <v>230</v>
      </c>
    </row>
    <row r="49" spans="1:2">
      <c r="A49" s="145" t="s">
        <v>716</v>
      </c>
      <c r="B49" s="145" t="s">
        <v>230</v>
      </c>
    </row>
    <row r="51" spans="1:2">
      <c r="A51" s="145" t="s">
        <v>232</v>
      </c>
      <c r="B51" s="145" t="s">
        <v>233</v>
      </c>
    </row>
    <row r="52" spans="1:2">
      <c r="A52" s="145" t="s">
        <v>234</v>
      </c>
      <c r="B52" s="145" t="s">
        <v>233</v>
      </c>
    </row>
    <row r="54" spans="1:2">
      <c r="A54" s="145" t="s">
        <v>235</v>
      </c>
    </row>
    <row r="55" spans="1:2">
      <c r="A55" s="145" t="s">
        <v>236</v>
      </c>
    </row>
  </sheetData>
  <mergeCells count="64">
    <mergeCell ref="AA1:AD1"/>
    <mergeCell ref="AE1:AI1"/>
    <mergeCell ref="AJ1:AL1"/>
    <mergeCell ref="D29:H29"/>
    <mergeCell ref="I29:L29"/>
    <mergeCell ref="M29:Q29"/>
    <mergeCell ref="R29:U29"/>
    <mergeCell ref="V29:Z29"/>
    <mergeCell ref="AA29:AD29"/>
    <mergeCell ref="AE29:AI29"/>
    <mergeCell ref="AJ29:AL29"/>
    <mergeCell ref="D1:H1"/>
    <mergeCell ref="I1:L1"/>
    <mergeCell ref="M1:Q1"/>
    <mergeCell ref="R1:U1"/>
    <mergeCell ref="V1:Z1"/>
    <mergeCell ref="AA9:AD9"/>
    <mergeCell ref="AE9:AI9"/>
    <mergeCell ref="AJ9:AL9"/>
    <mergeCell ref="D9:H9"/>
    <mergeCell ref="I9:L9"/>
    <mergeCell ref="M9:Q9"/>
    <mergeCell ref="R9:U9"/>
    <mergeCell ref="V9:Z9"/>
    <mergeCell ref="AE32:AI32"/>
    <mergeCell ref="AJ32:AL32"/>
    <mergeCell ref="D32:H32"/>
    <mergeCell ref="I32:L32"/>
    <mergeCell ref="M32:Q32"/>
    <mergeCell ref="R32:U32"/>
    <mergeCell ref="V32:Z32"/>
    <mergeCell ref="AA32:AD32"/>
    <mergeCell ref="AE20:AI20"/>
    <mergeCell ref="AJ20:AL20"/>
    <mergeCell ref="D25:H25"/>
    <mergeCell ref="I25:L25"/>
    <mergeCell ref="M25:Q25"/>
    <mergeCell ref="R25:U25"/>
    <mergeCell ref="V25:Z25"/>
    <mergeCell ref="AA25:AD25"/>
    <mergeCell ref="AE25:AI25"/>
    <mergeCell ref="AJ25:AL25"/>
    <mergeCell ref="D20:H20"/>
    <mergeCell ref="I20:L20"/>
    <mergeCell ref="M20:Q20"/>
    <mergeCell ref="R20:U20"/>
    <mergeCell ref="V20:Z20"/>
    <mergeCell ref="AA20:AD20"/>
    <mergeCell ref="AE4:AI4"/>
    <mergeCell ref="AJ4:AL4"/>
    <mergeCell ref="D13:H13"/>
    <mergeCell ref="I13:L13"/>
    <mergeCell ref="M13:Q13"/>
    <mergeCell ref="R13:U13"/>
    <mergeCell ref="V13:Z13"/>
    <mergeCell ref="AA13:AD13"/>
    <mergeCell ref="AE13:AI13"/>
    <mergeCell ref="AJ13:AL13"/>
    <mergeCell ref="D4:H4"/>
    <mergeCell ref="I4:L4"/>
    <mergeCell ref="M4:Q4"/>
    <mergeCell ref="R4:U4"/>
    <mergeCell ref="V4:Z4"/>
    <mergeCell ref="AA4:A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879C-AA54-EA49-9382-F6F9FC4C1833}">
  <dimension ref="A1:J72"/>
  <sheetViews>
    <sheetView workbookViewId="0">
      <selection activeCell="A66" sqref="A66:A67"/>
    </sheetView>
  </sheetViews>
  <sheetFormatPr defaultColWidth="9.625" defaultRowHeight="15"/>
  <cols>
    <col min="1" max="1" width="25.875" style="145" customWidth="1"/>
    <col min="2" max="6" width="6.125" style="145" customWidth="1"/>
    <col min="7" max="7" width="9.625" style="468"/>
    <col min="8" max="16384" width="9.625" style="145"/>
  </cols>
  <sheetData>
    <row r="1" spans="1:10" s="6" customFormat="1">
      <c r="A1" s="1"/>
      <c r="B1" s="481" t="s">
        <v>0</v>
      </c>
      <c r="C1" s="482"/>
      <c r="D1" s="482"/>
      <c r="E1" s="482"/>
      <c r="F1" s="486"/>
      <c r="G1" s="467"/>
    </row>
    <row r="2" spans="1:10" s="6" customFormat="1">
      <c r="A2" s="7" t="s">
        <v>317</v>
      </c>
      <c r="B2" s="9" t="s">
        <v>9</v>
      </c>
      <c r="C2" s="10" t="s">
        <v>10</v>
      </c>
      <c r="D2" s="10" t="s">
        <v>11</v>
      </c>
      <c r="E2" s="10" t="s">
        <v>12</v>
      </c>
      <c r="F2" s="247" t="s">
        <v>713</v>
      </c>
      <c r="G2" s="14" t="s">
        <v>318</v>
      </c>
      <c r="H2" s="10" t="s">
        <v>319</v>
      </c>
      <c r="J2" s="10"/>
    </row>
    <row r="3" spans="1:10" s="6" customFormat="1">
      <c r="A3" s="145" t="s">
        <v>320</v>
      </c>
      <c r="B3" s="30">
        <f>INDEX(ME!$A$1:$F$495,MATCH($A3,ME!$A:$A,0),2)</f>
        <v>3</v>
      </c>
      <c r="C3" s="31">
        <f>INDEX(ME!$A$1:$F$495,MATCH($A3,ME!$A:$A,0),3)</f>
        <v>6</v>
      </c>
      <c r="D3" s="31">
        <f>INDEX(ME!$A$1:$F$495,MATCH($A3,ME!$A:$A,0),4)</f>
        <v>3</v>
      </c>
      <c r="E3" s="31">
        <f>INDEX(ME!$A$1:$F$495,MATCH($A3,ME!$A:$A,0),5)</f>
        <v>6</v>
      </c>
      <c r="F3" s="248">
        <f>INDEX(ME!$A$1:$F$495,MATCH($A3,ME!$A:$A,0),6)</f>
        <v>5</v>
      </c>
      <c r="G3" s="467">
        <f>AVERAGE(B3:F3)</f>
        <v>4.5999999999999996</v>
      </c>
      <c r="H3" s="6">
        <f>COUNTIF(B3:F3,"&lt;5")</f>
        <v>2</v>
      </c>
    </row>
    <row r="4" spans="1:10" s="6" customFormat="1">
      <c r="A4" s="145" t="s">
        <v>321</v>
      </c>
      <c r="B4" s="30">
        <f>INDEX(ME!$A$1:$F$495,MATCH($A4,ME!$A:$A,0),2)</f>
        <v>18</v>
      </c>
      <c r="C4" s="31">
        <f>INDEX(ME!$A$1:$F$495,MATCH($A4,ME!$A:$A,0),3)</f>
        <v>20</v>
      </c>
      <c r="D4" s="31">
        <f>INDEX(ME!$A$1:$F$495,MATCH($A4,ME!$A:$A,0),4)</f>
        <v>17</v>
      </c>
      <c r="E4" s="31">
        <f>INDEX(ME!$A$1:$F$495,MATCH($A4,ME!$A:$A,0),5)</f>
        <v>20</v>
      </c>
      <c r="F4" s="248">
        <f>INDEX(ME!$A$1:$F$495,MATCH($A4,ME!$A:$A,0),6)</f>
        <v>17</v>
      </c>
      <c r="G4" s="467">
        <f>AVERAGE(B4:F4)</f>
        <v>18.399999999999999</v>
      </c>
      <c r="H4" s="6">
        <f>COUNTIF(B4:F4,"&lt;5")</f>
        <v>0</v>
      </c>
    </row>
    <row r="5" spans="1:10" s="6" customFormat="1">
      <c r="A5" s="145" t="s">
        <v>670</v>
      </c>
      <c r="B5" s="30">
        <f>INDEX(ME!$A$1:$F$495,MATCH($A5,ME!$A:$A,0),2)</f>
        <v>8</v>
      </c>
      <c r="C5" s="31">
        <f>INDEX(ME!$A$1:$F$495,MATCH($A5,ME!$A:$A,0),3)</f>
        <v>3</v>
      </c>
      <c r="D5" s="31">
        <f>INDEX(ME!$A$1:$F$495,MATCH($A5,ME!$A:$A,0),4)</f>
        <v>1</v>
      </c>
      <c r="E5" s="31">
        <f>INDEX(ME!$A$1:$F$495,MATCH($A5,ME!$A:$A,0),5)</f>
        <v>1</v>
      </c>
      <c r="F5" s="248">
        <v>0</v>
      </c>
      <c r="G5" s="467">
        <f>AVERAGE(B5:F5)</f>
        <v>2.6</v>
      </c>
      <c r="H5" s="6">
        <f>COUNTIF(B5:F5,"&lt;5")</f>
        <v>4</v>
      </c>
    </row>
    <row r="6" spans="1:10" s="6" customFormat="1">
      <c r="A6" s="1"/>
      <c r="B6" s="481" t="s">
        <v>0</v>
      </c>
      <c r="C6" s="482"/>
      <c r="D6" s="482"/>
      <c r="E6" s="482"/>
      <c r="F6" s="486"/>
      <c r="G6" s="467"/>
    </row>
    <row r="7" spans="1:10" s="6" customFormat="1">
      <c r="A7" s="7" t="s">
        <v>322</v>
      </c>
      <c r="B7" s="9" t="s">
        <v>9</v>
      </c>
      <c r="C7" s="10" t="s">
        <v>10</v>
      </c>
      <c r="D7" s="10" t="s">
        <v>11</v>
      </c>
      <c r="E7" s="10" t="s">
        <v>12</v>
      </c>
      <c r="F7" s="247" t="s">
        <v>713</v>
      </c>
      <c r="G7" s="14" t="s">
        <v>318</v>
      </c>
      <c r="H7" s="10" t="s">
        <v>319</v>
      </c>
    </row>
    <row r="8" spans="1:10" s="6" customFormat="1">
      <c r="A8" s="145" t="s">
        <v>323</v>
      </c>
      <c r="B8" s="21">
        <f>INDEX(ME!$A$1:$F$495,MATCH($A8,ME!$A:$A,0),2)</f>
        <v>5</v>
      </c>
      <c r="C8" s="22">
        <f>INDEX(ME!$A$1:$F$495,MATCH($A8,ME!$A:$A,0),3)</f>
        <v>15</v>
      </c>
      <c r="D8" s="22">
        <f>INDEX(ME!$A$1:$F$495,MATCH($A8,ME!$A:$A,0),4)</f>
        <v>14</v>
      </c>
      <c r="E8" s="22">
        <f>INDEX(ME!$A$1:$F$495,MATCH($A8,ME!$A:$A,0),5)</f>
        <v>16</v>
      </c>
      <c r="F8" s="249">
        <f>INDEX(ME!$A$1:$F$495,MATCH($A8,ME!$A:$A,0),6)</f>
        <v>10</v>
      </c>
      <c r="G8" s="467">
        <f>AVERAGE(B8:F8)</f>
        <v>12</v>
      </c>
      <c r="H8" s="6">
        <f>COUNTIF(B8:F8,"&lt;5")</f>
        <v>0</v>
      </c>
    </row>
    <row r="9" spans="1:10" s="6" customFormat="1">
      <c r="A9" s="145" t="s">
        <v>324</v>
      </c>
      <c r="B9" s="21">
        <f>INDEX(ME!$A$1:$F$495,MATCH($A9,ME!$A:$A,0),2)</f>
        <v>16</v>
      </c>
      <c r="C9" s="22">
        <f>INDEX(ME!$A$1:$F$495,MATCH($A9,ME!$A:$A,0),3)</f>
        <v>17</v>
      </c>
      <c r="D9" s="22">
        <f>INDEX(ME!$A$1:$F$495,MATCH($A9,ME!$A:$A,0),4)</f>
        <v>9</v>
      </c>
      <c r="E9" s="22">
        <f>INDEX(ME!$A$1:$F$495,MATCH($A9,ME!$A:$A,0),5)</f>
        <v>10</v>
      </c>
      <c r="F9" s="249">
        <f>INDEX(ME!$A$1:$F$495,MATCH($A9,ME!$A:$A,0),6)</f>
        <v>11</v>
      </c>
      <c r="G9" s="467">
        <f t="shared" ref="G9:G15" si="0">AVERAGE(B9:F9)</f>
        <v>12.6</v>
      </c>
      <c r="H9" s="6">
        <f t="shared" ref="H9:H15" si="1">COUNTIF(B9:F9,"&lt;5")</f>
        <v>0</v>
      </c>
    </row>
    <row r="10" spans="1:10" s="6" customFormat="1">
      <c r="A10" s="335" t="s">
        <v>325</v>
      </c>
      <c r="B10" s="300">
        <v>0</v>
      </c>
      <c r="C10" s="301">
        <v>0</v>
      </c>
      <c r="D10" s="301">
        <v>0</v>
      </c>
      <c r="E10" s="301">
        <v>0</v>
      </c>
      <c r="F10" s="443">
        <v>0</v>
      </c>
      <c r="G10" s="467"/>
      <c r="I10" s="6" t="s">
        <v>24</v>
      </c>
    </row>
    <row r="11" spans="1:10" s="6" customFormat="1">
      <c r="A11" s="444" t="s">
        <v>326</v>
      </c>
      <c r="B11" s="445">
        <f>INDEX(ME!$A$1:$F$495,MATCH($A11,ME!$A:$A,0),2)</f>
        <v>2</v>
      </c>
      <c r="C11" s="446">
        <v>0</v>
      </c>
      <c r="D11" s="446">
        <v>0</v>
      </c>
      <c r="E11" s="446">
        <v>0</v>
      </c>
      <c r="F11" s="447">
        <v>0</v>
      </c>
      <c r="G11" s="467">
        <f t="shared" si="0"/>
        <v>0.4</v>
      </c>
      <c r="H11" s="6">
        <f t="shared" si="1"/>
        <v>5</v>
      </c>
      <c r="I11" s="6" t="s">
        <v>24</v>
      </c>
    </row>
    <row r="12" spans="1:10" s="6" customFormat="1">
      <c r="A12" s="145" t="s">
        <v>327</v>
      </c>
      <c r="B12" s="21">
        <f>INDEX(ME!$A$1:$F$495,MATCH($A12,ME!$A:$A,0),2)</f>
        <v>14</v>
      </c>
      <c r="C12" s="22">
        <f>INDEX(ME!$A$1:$F$495,MATCH($A12,ME!$A:$A,0),3)</f>
        <v>9</v>
      </c>
      <c r="D12" s="22">
        <f>INDEX(ME!$A$1:$F$495,MATCH($A12,ME!$A:$A,0),4)</f>
        <v>5</v>
      </c>
      <c r="E12" s="22">
        <f>INDEX(ME!$A$1:$F$495,MATCH($A12,ME!$A:$A,0),5)</f>
        <v>7</v>
      </c>
      <c r="F12" s="249">
        <f>INDEX(ME!$A$1:$F$495,MATCH($A12,ME!$A:$A,0),6)</f>
        <v>6</v>
      </c>
      <c r="G12" s="467">
        <f t="shared" si="0"/>
        <v>8.1999999999999993</v>
      </c>
      <c r="H12" s="6">
        <f t="shared" si="1"/>
        <v>0</v>
      </c>
    </row>
    <row r="13" spans="1:10" s="6" customFormat="1">
      <c r="A13" s="145" t="s">
        <v>328</v>
      </c>
      <c r="B13" s="21">
        <f>INDEX(ME!$A$1:$F$495,MATCH($A13,ME!$A:$A,0),2)</f>
        <v>10</v>
      </c>
      <c r="C13" s="22">
        <f>INDEX(ME!$A$1:$F$495,MATCH($A13,ME!$A:$A,0),3)</f>
        <v>8</v>
      </c>
      <c r="D13" s="22">
        <f>INDEX(ME!$A$1:$F$495,MATCH($A13,ME!$A:$A,0),4)</f>
        <v>11</v>
      </c>
      <c r="E13" s="22">
        <f>INDEX(ME!$A$1:$F$495,MATCH($A13,ME!$A:$A,0),5)</f>
        <v>8</v>
      </c>
      <c r="F13" s="249">
        <f>INDEX(ME!$A$1:$F$495,MATCH($A13,ME!$A:$A,0),6)</f>
        <v>4</v>
      </c>
      <c r="G13" s="467">
        <f t="shared" si="0"/>
        <v>8.1999999999999993</v>
      </c>
      <c r="H13" s="6">
        <f t="shared" si="1"/>
        <v>1</v>
      </c>
    </row>
    <row r="14" spans="1:10" s="6" customFormat="1">
      <c r="A14" s="145" t="s">
        <v>329</v>
      </c>
      <c r="B14" s="21">
        <f>INDEX(ME!$A$1:$F$495,MATCH($A14,ME!$A:$A,0),2)</f>
        <v>35</v>
      </c>
      <c r="C14" s="22">
        <f>INDEX(ME!$A$1:$F$495,MATCH($A14,ME!$A:$A,0),3)</f>
        <v>31</v>
      </c>
      <c r="D14" s="22">
        <f>INDEX(ME!$A$1:$F$495,MATCH($A14,ME!$A:$A,0),4)</f>
        <v>21</v>
      </c>
      <c r="E14" s="22">
        <f>INDEX(ME!$A$1:$F$495,MATCH($A14,ME!$A:$A,0),5)</f>
        <v>23</v>
      </c>
      <c r="F14" s="249">
        <f>INDEX(ME!$A$1:$F$495,MATCH($A14,ME!$A:$A,0),6)</f>
        <v>25</v>
      </c>
      <c r="G14" s="467">
        <f t="shared" si="0"/>
        <v>27</v>
      </c>
      <c r="H14" s="6">
        <f t="shared" si="1"/>
        <v>0</v>
      </c>
    </row>
    <row r="15" spans="1:10" s="6" customFormat="1">
      <c r="A15" s="335" t="s">
        <v>330</v>
      </c>
      <c r="B15" s="300">
        <f>INDEX(ME!$A$1:$F$495,MATCH($A15,ME!$A:$A,0),2)</f>
        <v>14</v>
      </c>
      <c r="C15" s="301">
        <f>INDEX(ME!$A$1:$F$495,MATCH($A15,ME!$A:$A,0),3)</f>
        <v>9</v>
      </c>
      <c r="D15" s="301">
        <f>INDEX(ME!$A$1:$F$495,MATCH($A15,ME!$A:$A,0),4)</f>
        <v>10</v>
      </c>
      <c r="E15" s="301">
        <f>INDEX(ME!$A$1:$F$495,MATCH($A15,ME!$A:$A,0),5)</f>
        <v>7</v>
      </c>
      <c r="F15" s="443">
        <f>INDEX(ME!$A$1:$F$495,MATCH($A15,ME!$A:$A,0),6)</f>
        <v>4</v>
      </c>
      <c r="G15" s="467">
        <f t="shared" si="0"/>
        <v>8.8000000000000007</v>
      </c>
      <c r="H15" s="6">
        <f t="shared" si="1"/>
        <v>1</v>
      </c>
      <c r="I15" s="6" t="s">
        <v>24</v>
      </c>
    </row>
    <row r="16" spans="1:10">
      <c r="A16" s="1"/>
      <c r="B16" s="481" t="s">
        <v>0</v>
      </c>
      <c r="C16" s="482"/>
      <c r="D16" s="482"/>
      <c r="E16" s="482"/>
      <c r="F16" s="486"/>
    </row>
    <row r="17" spans="1:9" s="6" customFormat="1">
      <c r="A17" s="7" t="s">
        <v>331</v>
      </c>
      <c r="B17" s="9" t="s">
        <v>9</v>
      </c>
      <c r="C17" s="10" t="s">
        <v>10</v>
      </c>
      <c r="D17" s="10" t="s">
        <v>11</v>
      </c>
      <c r="E17" s="10" t="s">
        <v>12</v>
      </c>
      <c r="F17" s="247" t="s">
        <v>713</v>
      </c>
      <c r="G17" s="14" t="s">
        <v>318</v>
      </c>
      <c r="H17" s="10" t="s">
        <v>319</v>
      </c>
    </row>
    <row r="18" spans="1:9" s="6" customFormat="1">
      <c r="A18" s="145" t="s">
        <v>332</v>
      </c>
      <c r="B18" s="21">
        <f>INDEX(ME!$A$1:$F$495,MATCH($A18,ME!$A:$A,0),2)</f>
        <v>24</v>
      </c>
      <c r="C18" s="22">
        <f>INDEX(ME!$A$1:$F$495,MATCH($A18,ME!$A:$A,0),3)</f>
        <v>16</v>
      </c>
      <c r="D18" s="22">
        <f>INDEX(ME!$A$1:$F$495,MATCH($A18,ME!$A:$A,0),4)</f>
        <v>11</v>
      </c>
      <c r="E18" s="22">
        <f>INDEX(ME!$A$1:$F$495,MATCH($A18,ME!$A:$A,0),5)</f>
        <v>11</v>
      </c>
      <c r="F18" s="249">
        <f>INDEX(ME!$A$1:$F$495,MATCH($A18,ME!$A:$A,0),6)</f>
        <v>3</v>
      </c>
      <c r="G18" s="467">
        <f>AVERAGE(B18:F18)</f>
        <v>13</v>
      </c>
      <c r="H18" s="6">
        <f>COUNTIF(B18:F18,"&lt;5")</f>
        <v>1</v>
      </c>
    </row>
    <row r="19" spans="1:9" s="6" customFormat="1">
      <c r="A19" s="145" t="s">
        <v>333</v>
      </c>
      <c r="B19" s="21">
        <f>INDEX(ME!$A$1:$F$495,MATCH($A19,ME!$A:$A,0),2)</f>
        <v>17</v>
      </c>
      <c r="C19" s="22">
        <f>INDEX(ME!$A$1:$F$495,MATCH($A19,ME!$A:$A,0),3)</f>
        <v>21</v>
      </c>
      <c r="D19" s="22">
        <f>INDEX(ME!$A$1:$F$495,MATCH($A19,ME!$A:$A,0),4)</f>
        <v>15</v>
      </c>
      <c r="E19" s="22">
        <f>INDEX(ME!$A$1:$F$495,MATCH($A19,ME!$A:$A,0),5)</f>
        <v>8</v>
      </c>
      <c r="F19" s="249">
        <f>INDEX(ME!$A$1:$F$495,MATCH($A19,ME!$A:$A,0),6)</f>
        <v>10</v>
      </c>
      <c r="G19" s="467">
        <f t="shared" ref="G19:G21" si="2">AVERAGE(B19:F19)</f>
        <v>14.2</v>
      </c>
      <c r="H19" s="6">
        <f t="shared" ref="H19:H21" si="3">COUNTIF(B19:F19,"&lt;5")</f>
        <v>0</v>
      </c>
    </row>
    <row r="20" spans="1:9" s="6" customFormat="1">
      <c r="A20" s="145" t="s">
        <v>334</v>
      </c>
      <c r="B20" s="21">
        <f>INDEX(ME!$A$1:$F$495,MATCH($A20,ME!$A:$A,0),2)</f>
        <v>27</v>
      </c>
      <c r="C20" s="22">
        <f>INDEX(ME!$A$1:$F$495,MATCH($A20,ME!$A:$A,0),3)</f>
        <v>29</v>
      </c>
      <c r="D20" s="22">
        <f>INDEX(ME!$A$1:$F$495,MATCH($A20,ME!$A:$A,0),4)</f>
        <v>22</v>
      </c>
      <c r="E20" s="22">
        <f>INDEX(ME!$A$1:$F$495,MATCH($A20,ME!$A:$A,0),5)</f>
        <v>17</v>
      </c>
      <c r="F20" s="249">
        <f>INDEX(ME!$A$1:$F$495,MATCH($A20,ME!$A:$A,0),6)</f>
        <v>25</v>
      </c>
      <c r="G20" s="467">
        <f t="shared" si="2"/>
        <v>24</v>
      </c>
      <c r="H20" s="6">
        <f t="shared" si="3"/>
        <v>0</v>
      </c>
    </row>
    <row r="21" spans="1:9">
      <c r="A21" s="145" t="s">
        <v>83</v>
      </c>
      <c r="B21" s="251">
        <f>INDEX(ME!$A$1:$F$495,MATCH($A21,ME!$A:$A,0),2)</f>
        <v>22</v>
      </c>
      <c r="C21" s="252">
        <f>INDEX(ME!$A$1:$F$495,MATCH($A21,ME!$A:$A,0),3)</f>
        <v>23</v>
      </c>
      <c r="D21" s="252">
        <f>INDEX(ME!$A$1:$F$495,MATCH($A21,ME!$A:$A,0),4)</f>
        <v>17</v>
      </c>
      <c r="E21" s="252">
        <f>INDEX(ME!$A$1:$F$495,MATCH($A21,ME!$A:$A,0),5)</f>
        <v>16</v>
      </c>
      <c r="F21" s="253">
        <f>INDEX(ME!$A$1:$F$495,MATCH($A21,ME!$A:$A,0),6)</f>
        <v>12</v>
      </c>
      <c r="G21" s="467">
        <f t="shared" si="2"/>
        <v>18</v>
      </c>
      <c r="H21" s="6">
        <f t="shared" si="3"/>
        <v>0</v>
      </c>
    </row>
    <row r="22" spans="1:9">
      <c r="A22" s="1"/>
      <c r="B22" s="481" t="s">
        <v>0</v>
      </c>
      <c r="C22" s="482"/>
      <c r="D22" s="482"/>
      <c r="E22" s="482"/>
      <c r="F22" s="486"/>
    </row>
    <row r="23" spans="1:9" s="6" customFormat="1">
      <c r="A23" s="7" t="s">
        <v>335</v>
      </c>
      <c r="B23" s="9" t="s">
        <v>9</v>
      </c>
      <c r="C23" s="10" t="s">
        <v>10</v>
      </c>
      <c r="D23" s="10" t="s">
        <v>11</v>
      </c>
      <c r="E23" s="10" t="s">
        <v>12</v>
      </c>
      <c r="F23" s="247" t="s">
        <v>713</v>
      </c>
      <c r="G23" s="14" t="s">
        <v>318</v>
      </c>
      <c r="H23" s="10" t="s">
        <v>319</v>
      </c>
    </row>
    <row r="24" spans="1:9" s="6" customFormat="1">
      <c r="A24" s="145" t="s">
        <v>336</v>
      </c>
      <c r="B24" s="21">
        <f>INDEX(ME!$A$1:$F$495,MATCH($A24,ME!$A:$A,0),2)</f>
        <v>3</v>
      </c>
      <c r="C24" s="22">
        <f>INDEX(ME!$A$1:$F$495,MATCH($A24,ME!$A:$A,0),3)</f>
        <v>3</v>
      </c>
      <c r="D24" s="22">
        <f>INDEX(ME!$A$1:$F$495,MATCH($A24,ME!$A:$A,0),4)</f>
        <v>1</v>
      </c>
      <c r="E24" s="22">
        <f>INDEX(ME!$A$1:$F$495,MATCH($A24,ME!$A:$A,0),5)</f>
        <v>1</v>
      </c>
      <c r="F24" s="249">
        <f>INDEX(ME!$A$1:$F$495,MATCH($A24,ME!$A:$A,0),6)</f>
        <v>1</v>
      </c>
      <c r="G24" s="467">
        <f>AVERAGE(B24:F24)</f>
        <v>1.8</v>
      </c>
      <c r="H24" s="6">
        <f>COUNTIF(B24:F24,"&lt;5")</f>
        <v>5</v>
      </c>
    </row>
    <row r="25" spans="1:9" s="6" customFormat="1">
      <c r="A25" s="145" t="s">
        <v>337</v>
      </c>
      <c r="B25" s="21">
        <f>INDEX(ME!$A$1:$F$495,MATCH($A25,ME!$A:$A,0),2)</f>
        <v>23</v>
      </c>
      <c r="C25" s="22">
        <f>INDEX(ME!$A$1:$F$495,MATCH($A25,ME!$A:$A,0),3)</f>
        <v>14</v>
      </c>
      <c r="D25" s="22">
        <f>INDEX(ME!$A$1:$F$495,MATCH($A25,ME!$A:$A,0),4)</f>
        <v>15</v>
      </c>
      <c r="E25" s="22">
        <f>INDEX(ME!$A$1:$F$495,MATCH($A25,ME!$A:$A,0),5)</f>
        <v>13</v>
      </c>
      <c r="F25" s="249">
        <f>INDEX(ME!$A$1:$F$495,MATCH($A25,ME!$A:$A,0),6)</f>
        <v>14</v>
      </c>
      <c r="G25" s="467">
        <f t="shared" ref="G25:G26" si="4">AVERAGE(B25:F25)</f>
        <v>15.8</v>
      </c>
      <c r="H25" s="6">
        <f t="shared" ref="H25:H26" si="5">COUNTIF(B25:F25,"&lt;5")</f>
        <v>0</v>
      </c>
    </row>
    <row r="26" spans="1:9" s="6" customFormat="1">
      <c r="A26" s="335" t="s">
        <v>338</v>
      </c>
      <c r="B26" s="300">
        <f>INDEX(ME!$A$1:$F$495,MATCH($A26,ME!$A:$A,0),2)</f>
        <v>3</v>
      </c>
      <c r="C26" s="301">
        <f>INDEX(ME!$A$1:$F$495,MATCH($A26,ME!$A:$A,0),3)</f>
        <v>2</v>
      </c>
      <c r="D26" s="301">
        <f>INDEX(ME!$A$1:$F$495,MATCH($A26,ME!$A:$A,0),4)</f>
        <v>1</v>
      </c>
      <c r="E26" s="301">
        <f>INDEX(ME!$A$1:$F$495,MATCH($A26,ME!$A:$A,0),5)</f>
        <v>2</v>
      </c>
      <c r="F26" s="443">
        <f>INDEX(ME!$A$1:$F$495,MATCH($A26,ME!$A:$A,0),6)</f>
        <v>1</v>
      </c>
      <c r="G26" s="467">
        <f t="shared" si="4"/>
        <v>1.8</v>
      </c>
      <c r="H26" s="6">
        <f t="shared" si="5"/>
        <v>5</v>
      </c>
      <c r="I26" s="6" t="s">
        <v>24</v>
      </c>
    </row>
    <row r="27" spans="1:9" s="6" customFormat="1">
      <c r="A27" s="145" t="s">
        <v>339</v>
      </c>
      <c r="B27" s="21">
        <f>INDEX(ME!$A$1:$F$495,MATCH($A27,ME!$A:$A,0),2)</f>
        <v>9</v>
      </c>
      <c r="C27" s="22">
        <f>INDEX(ME!$A$1:$F$495,MATCH($A27,ME!$A:$A,0),3)</f>
        <v>6</v>
      </c>
      <c r="D27" s="22">
        <f>INDEX(ME!$A$1:$F$495,MATCH($A27,ME!$A:$A,0),4)</f>
        <v>2</v>
      </c>
      <c r="E27" s="22" t="str">
        <f>INDEX(ME!$A$1:$F$495,MATCH($A27,ME!$A:$A,0),5)</f>
        <v>.</v>
      </c>
      <c r="F27" s="249" t="str">
        <f>INDEX(ME!$A$1:$F$495,MATCH($A27,ME!$A:$A,0),6)</f>
        <v>.</v>
      </c>
      <c r="G27" s="467">
        <f>AVERAGE(B27:F27)</f>
        <v>5.666666666666667</v>
      </c>
      <c r="H27" s="6">
        <f>COUNTIF(B27:F27,"&lt;5")</f>
        <v>1</v>
      </c>
    </row>
    <row r="28" spans="1:9">
      <c r="A28" s="145" t="s">
        <v>340</v>
      </c>
      <c r="B28" s="21">
        <f>INDEX(ME!$A$1:$F$495,MATCH($A28,ME!$A:$A,0),2)</f>
        <v>11</v>
      </c>
      <c r="C28" s="22">
        <f>INDEX(ME!$A$1:$F$495,MATCH($A28,ME!$A:$A,0),3)</f>
        <v>8</v>
      </c>
      <c r="D28" s="22">
        <f>INDEX(ME!$A$1:$F$495,MATCH($A28,ME!$A:$A,0),4)</f>
        <v>12</v>
      </c>
      <c r="E28" s="22">
        <f>INDEX(ME!$A$1:$F$495,MATCH($A28,ME!$A:$A,0),5)</f>
        <v>11</v>
      </c>
      <c r="F28" s="249">
        <f>INDEX(ME!$A$1:$F$495,MATCH($A28,ME!$A:$A,0),6)</f>
        <v>8</v>
      </c>
      <c r="G28" s="467">
        <f>AVERAGE(B28:F28)</f>
        <v>10</v>
      </c>
      <c r="H28" s="6">
        <f>COUNTIF(B28:F28,"&lt;5")</f>
        <v>0</v>
      </c>
    </row>
    <row r="29" spans="1:9">
      <c r="A29" s="1"/>
      <c r="B29" s="481" t="s">
        <v>0</v>
      </c>
      <c r="C29" s="482"/>
      <c r="D29" s="482"/>
      <c r="E29" s="482"/>
      <c r="F29" s="486"/>
    </row>
    <row r="30" spans="1:9" s="6" customFormat="1">
      <c r="A30" s="7" t="s">
        <v>341</v>
      </c>
      <c r="B30" s="9" t="s">
        <v>9</v>
      </c>
      <c r="C30" s="10" t="s">
        <v>10</v>
      </c>
      <c r="D30" s="10" t="s">
        <v>11</v>
      </c>
      <c r="E30" s="10" t="s">
        <v>12</v>
      </c>
      <c r="F30" s="247" t="s">
        <v>713</v>
      </c>
      <c r="G30" s="14" t="s">
        <v>318</v>
      </c>
      <c r="H30" s="10" t="s">
        <v>319</v>
      </c>
    </row>
    <row r="31" spans="1:9" s="6" customFormat="1">
      <c r="A31" s="145" t="s">
        <v>342</v>
      </c>
      <c r="B31" s="30">
        <f>INDEX(ME!$A$1:$F$495,MATCH($A31,ME!$A:$A,0),2)</f>
        <v>15</v>
      </c>
      <c r="C31" s="31">
        <f>INDEX(ME!$A$1:$F$495,MATCH($A31,ME!$A:$A,0),3)</f>
        <v>23</v>
      </c>
      <c r="D31" s="31">
        <f>INDEX(ME!$A$1:$F$495,MATCH($A31,ME!$A:$A,0),4)</f>
        <v>21</v>
      </c>
      <c r="E31" s="31">
        <f>INDEX(ME!$A$1:$F$495,MATCH($A31,ME!$A:$A,0),5)</f>
        <v>13</v>
      </c>
      <c r="F31" s="248">
        <f>INDEX(ME!$A$1:$F$495,MATCH($A31,ME!$A:$A,0),6)</f>
        <v>8</v>
      </c>
      <c r="G31" s="467">
        <f>AVERAGE(B31:F31)</f>
        <v>16</v>
      </c>
      <c r="H31" s="6">
        <f>COUNTIF(B31:F31,"&lt;5")</f>
        <v>0</v>
      </c>
    </row>
    <row r="32" spans="1:9" s="6" customFormat="1">
      <c r="A32" s="145" t="s">
        <v>343</v>
      </c>
      <c r="B32" s="30">
        <f>INDEX(ME!$A$1:$F$495,MATCH($A32,ME!$A:$A,0),2)</f>
        <v>7</v>
      </c>
      <c r="C32" s="31">
        <f>INDEX(ME!$A$1:$F$495,MATCH($A32,ME!$A:$A,0),3)</f>
        <v>7</v>
      </c>
      <c r="D32" s="31">
        <f>INDEX(ME!$A$1:$F$495,MATCH($A32,ME!$A:$A,0),4)</f>
        <v>2</v>
      </c>
      <c r="E32" s="31">
        <f>INDEX(ME!$A$1:$F$495,MATCH($A32,ME!$A:$A,0),5)</f>
        <v>2</v>
      </c>
      <c r="F32" s="248">
        <f>INDEX(ME!$A$1:$F$495,MATCH($A32,ME!$A:$A,0),6)</f>
        <v>3</v>
      </c>
      <c r="G32" s="467">
        <f t="shared" ref="G32:G34" si="6">AVERAGE(B32:F32)</f>
        <v>4.2</v>
      </c>
      <c r="H32" s="6">
        <f t="shared" ref="H32:H34" si="7">COUNTIF(B32:F32,"&lt;5")</f>
        <v>3</v>
      </c>
    </row>
    <row r="33" spans="1:9" s="6" customFormat="1">
      <c r="A33" s="145" t="s">
        <v>344</v>
      </c>
      <c r="B33" s="30">
        <f>INDEX(ME!$A$1:$F$495,MATCH($A33,ME!$A:$A,0),2)</f>
        <v>15</v>
      </c>
      <c r="C33" s="31">
        <f>INDEX(ME!$A$1:$F$495,MATCH($A33,ME!$A:$A,0),3)</f>
        <v>10</v>
      </c>
      <c r="D33" s="31">
        <f>INDEX(ME!$A$1:$F$495,MATCH($A33,ME!$A:$A,0),4)</f>
        <v>8</v>
      </c>
      <c r="E33" s="31">
        <f>INDEX(ME!$A$1:$F$495,MATCH($A33,ME!$A:$A,0),5)</f>
        <v>7</v>
      </c>
      <c r="F33" s="248">
        <f>INDEX(ME!$A$1:$F$495,MATCH($A33,ME!$A:$A,0),6)</f>
        <v>5</v>
      </c>
      <c r="G33" s="467">
        <f t="shared" si="6"/>
        <v>9</v>
      </c>
      <c r="H33" s="6">
        <f t="shared" si="7"/>
        <v>0</v>
      </c>
    </row>
    <row r="34" spans="1:9" s="6" customFormat="1">
      <c r="A34" s="335" t="s">
        <v>345</v>
      </c>
      <c r="B34" s="309">
        <f>INDEX(ME!$A$1:$F$495,MATCH($A34,ME!$A:$A,0),2)</f>
        <v>1</v>
      </c>
      <c r="C34" s="310">
        <f>INDEX(ME!$A$1:$F$495,MATCH($A34,ME!$A:$A,0),3)</f>
        <v>1</v>
      </c>
      <c r="D34" s="310">
        <f>INDEX(ME!$A$1:$F$495,MATCH($A34,ME!$A:$A,0),4)</f>
        <v>1</v>
      </c>
      <c r="E34" s="310">
        <v>0</v>
      </c>
      <c r="F34" s="463">
        <v>0</v>
      </c>
      <c r="G34" s="467">
        <f t="shared" si="6"/>
        <v>0.6</v>
      </c>
      <c r="H34" s="6">
        <f t="shared" si="7"/>
        <v>5</v>
      </c>
      <c r="I34" s="6" t="s">
        <v>24</v>
      </c>
    </row>
    <row r="35" spans="1:9" s="6" customFormat="1">
      <c r="A35" s="188" t="s">
        <v>346</v>
      </c>
      <c r="B35" s="45">
        <f>INDEX(ME!$A$1:$F$495,MATCH($A35,ME!$A:$A,0),2)</f>
        <v>9</v>
      </c>
      <c r="C35" s="46">
        <f>INDEX(ME!$A$1:$F$495,MATCH($A35,ME!$A:$A,0),3)</f>
        <v>3</v>
      </c>
      <c r="D35" s="46">
        <f>INDEX(ME!$A$1:$F$495,MATCH($A35,ME!$A:$A,0),4)</f>
        <v>1</v>
      </c>
      <c r="E35" s="46">
        <f>INDEX(ME!$A$1:$F$495,MATCH($A35,ME!$A:$A,0),5)</f>
        <v>1</v>
      </c>
      <c r="F35" s="254">
        <v>0</v>
      </c>
      <c r="G35" s="467">
        <f>AVERAGE(B35:F35)</f>
        <v>2.8</v>
      </c>
      <c r="H35" s="6">
        <f>COUNTIF(B35:F35,"&lt;5")</f>
        <v>4</v>
      </c>
      <c r="I35" s="6" t="s">
        <v>24</v>
      </c>
    </row>
    <row r="36" spans="1:9" s="6" customFormat="1">
      <c r="A36" s="188" t="s">
        <v>347</v>
      </c>
      <c r="B36" s="45">
        <f>INDEX(ME!$A$1:$F$495,MATCH($A36,ME!$A:$A,0),2)</f>
        <v>3</v>
      </c>
      <c r="C36" s="46">
        <f>INDEX(ME!$A$1:$F$495,MATCH($A36,ME!$A:$A,0),3)</f>
        <v>4</v>
      </c>
      <c r="D36" s="46">
        <f>INDEX(ME!$A$1:$F$495,MATCH($A36,ME!$A:$A,0),4)</f>
        <v>3</v>
      </c>
      <c r="E36" s="46">
        <f>INDEX(ME!$A$1:$F$495,MATCH($A36,ME!$A:$A,0),5)</f>
        <v>6</v>
      </c>
      <c r="F36" s="254">
        <f>INDEX(ME!$A$1:$F$495,MATCH($A36,ME!$A:$A,0),6)</f>
        <v>4</v>
      </c>
      <c r="G36" s="467">
        <f t="shared" ref="G36:G42" si="8">AVERAGE(B36:F36)</f>
        <v>4</v>
      </c>
      <c r="H36" s="6">
        <f t="shared" ref="H36:H42" si="9">COUNTIF(B36:F36,"&lt;5")</f>
        <v>4</v>
      </c>
      <c r="I36" s="6" t="s">
        <v>24</v>
      </c>
    </row>
    <row r="37" spans="1:9" s="6" customFormat="1">
      <c r="A37" s="188" t="s">
        <v>348</v>
      </c>
      <c r="B37" s="45">
        <v>0</v>
      </c>
      <c r="C37" s="46">
        <v>0</v>
      </c>
      <c r="D37" s="46">
        <f>INDEX(ME!$A$1:$F$495,MATCH($A37,ME!$A:$A,0),4)</f>
        <v>1</v>
      </c>
      <c r="E37" s="46">
        <f>INDEX(ME!$A$1:$F$495,MATCH($A37,ME!$A:$A,0),5)</f>
        <v>1</v>
      </c>
      <c r="F37" s="254">
        <v>0</v>
      </c>
      <c r="G37" s="467">
        <f t="shared" si="8"/>
        <v>0.4</v>
      </c>
      <c r="H37" s="6">
        <f t="shared" si="9"/>
        <v>5</v>
      </c>
      <c r="I37" s="6" t="s">
        <v>24</v>
      </c>
    </row>
    <row r="38" spans="1:9" s="6" customFormat="1" ht="15.75">
      <c r="A38" s="473" t="s">
        <v>653</v>
      </c>
      <c r="B38" s="281" t="str">
        <f>INDEX(ME!$A$1:$F$495,MATCH($A38,ME!$A:$A,0),2)</f>
        <v>.</v>
      </c>
      <c r="C38" s="282" t="str">
        <f>INDEX(ME!$A$1:$F$495,MATCH($A38,ME!$A:$A,0),3)</f>
        <v>.</v>
      </c>
      <c r="D38" s="282" t="str">
        <f>INDEX(ME!$A$1:$F$495,MATCH($A38,ME!$A:$A,0),4)</f>
        <v>.</v>
      </c>
      <c r="E38" s="282">
        <f>INDEX(ME!$A$1:$F$495,MATCH($A38,ME!$A:$A,0),5)</f>
        <v>7</v>
      </c>
      <c r="F38" s="450">
        <f>INDEX(ME!$A$1:$F$495,MATCH($A38,ME!$A:$A,0),6)</f>
        <v>4</v>
      </c>
      <c r="G38" s="467">
        <f t="shared" ref="G38" si="10">AVERAGE(B38:F38)</f>
        <v>5.5</v>
      </c>
      <c r="H38" s="6">
        <f t="shared" ref="H38" si="11">COUNTIF(B38:F38,"&lt;5")</f>
        <v>1</v>
      </c>
    </row>
    <row r="39" spans="1:9" s="6" customFormat="1">
      <c r="A39" s="474" t="s">
        <v>349</v>
      </c>
      <c r="B39" s="21">
        <f>INDEX(ME!$A$1:$F$495,MATCH($A39,ME!$A:$A,0),2)</f>
        <v>6</v>
      </c>
      <c r="C39" s="22">
        <f>INDEX(ME!$A$1:$F$495,MATCH($A39,ME!$A:$A,0),3)</f>
        <v>7</v>
      </c>
      <c r="D39" s="22">
        <f>INDEX(ME!$A$1:$F$495,MATCH($A39,ME!$A:$A,0),4)</f>
        <v>8</v>
      </c>
      <c r="E39" s="22">
        <f>INDEX(ME!$A$1:$F$495,MATCH($A39,ME!$A:$A,0),5)</f>
        <v>4</v>
      </c>
      <c r="F39" s="249">
        <f>INDEX(ME!$A$1:$F$495,MATCH($A39,ME!$A:$A,0),6)</f>
        <v>4</v>
      </c>
      <c r="G39" s="467">
        <f t="shared" si="8"/>
        <v>5.8</v>
      </c>
      <c r="H39" s="6">
        <f t="shared" si="9"/>
        <v>2</v>
      </c>
    </row>
    <row r="40" spans="1:9" s="6" customFormat="1">
      <c r="A40" s="475" t="s">
        <v>350</v>
      </c>
      <c r="B40" s="300">
        <v>0</v>
      </c>
      <c r="C40" s="301">
        <v>0</v>
      </c>
      <c r="D40" s="301">
        <v>0</v>
      </c>
      <c r="E40" s="301">
        <v>0</v>
      </c>
      <c r="F40" s="443">
        <v>0</v>
      </c>
      <c r="G40" s="467">
        <f t="shared" si="8"/>
        <v>0</v>
      </c>
      <c r="H40" s="6">
        <f t="shared" si="9"/>
        <v>5</v>
      </c>
      <c r="I40" s="6" t="s">
        <v>24</v>
      </c>
    </row>
    <row r="41" spans="1:9" s="6" customFormat="1">
      <c r="A41" s="474" t="s">
        <v>351</v>
      </c>
      <c r="B41" s="21">
        <f>INDEX(ME!$A$1:$F$495,MATCH($A41,ME!$A:$A,0),2)</f>
        <v>18</v>
      </c>
      <c r="C41" s="22">
        <f>INDEX(ME!$A$1:$F$495,MATCH($A41,ME!$A:$A,0),3)</f>
        <v>17</v>
      </c>
      <c r="D41" s="22">
        <f>INDEX(ME!$A$1:$F$495,MATCH($A41,ME!$A:$A,0),4)</f>
        <v>14</v>
      </c>
      <c r="E41" s="22">
        <f>INDEX(ME!$A$1:$F$495,MATCH($A41,ME!$A:$A,0),5)</f>
        <v>8</v>
      </c>
      <c r="F41" s="249">
        <f>INDEX(ME!$A$1:$F$495,MATCH($A41,ME!$A:$A,0),6)</f>
        <v>3</v>
      </c>
      <c r="G41" s="467">
        <f t="shared" si="8"/>
        <v>12</v>
      </c>
      <c r="H41" s="6">
        <f t="shared" si="9"/>
        <v>1</v>
      </c>
    </row>
    <row r="42" spans="1:9" s="6" customFormat="1">
      <c r="A42" s="475" t="s">
        <v>352</v>
      </c>
      <c r="B42" s="300">
        <f>INDEX(ME!$A$1:$F$495,MATCH($A42,ME!$A:$A,0),2)</f>
        <v>1</v>
      </c>
      <c r="C42" s="301">
        <f>INDEX(ME!$A$1:$F$495,MATCH($A42,ME!$A:$A,0),3)</f>
        <v>1</v>
      </c>
      <c r="D42" s="301">
        <f>INDEX(ME!$A$1:$F$495,MATCH($A42,ME!$A:$A,0),4)</f>
        <v>1</v>
      </c>
      <c r="E42" s="301">
        <f>INDEX(ME!$A$1:$F$495,MATCH($A42,ME!$A:$A,0),5)</f>
        <v>1</v>
      </c>
      <c r="F42" s="443">
        <f>INDEX(ME!$A$1:$F$495,MATCH($A42,ME!$A:$A,0),6)</f>
        <v>2</v>
      </c>
      <c r="G42" s="469">
        <f t="shared" si="8"/>
        <v>1.2</v>
      </c>
      <c r="H42" s="448">
        <f t="shared" si="9"/>
        <v>5</v>
      </c>
      <c r="I42" s="6" t="s">
        <v>24</v>
      </c>
    </row>
    <row r="43" spans="1:9" s="6" customFormat="1" ht="15.75">
      <c r="A43" s="473" t="s">
        <v>644</v>
      </c>
      <c r="B43" s="289" t="str">
        <f>INDEX(ME!$A$1:$F$495,MATCH($A43,ME!$A:$A,0),2)</f>
        <v>.</v>
      </c>
      <c r="C43" s="290" t="str">
        <f>INDEX(ME!$A$1:$F$495,MATCH($A43,ME!$A:$A,0),3)</f>
        <v>.</v>
      </c>
      <c r="D43" s="290" t="str">
        <f>INDEX(ME!$A$1:$F$495,MATCH($A43,ME!$A:$A,0),4)</f>
        <v>.</v>
      </c>
      <c r="E43" s="290">
        <f>INDEX(ME!$A$1:$F$495,MATCH($A43,ME!$A:$A,0),5)</f>
        <v>4</v>
      </c>
      <c r="F43" s="451">
        <f>INDEX(ME!$A$1:$F$495,MATCH($A43,ME!$A:$A,0),6)</f>
        <v>2</v>
      </c>
      <c r="G43" s="467">
        <f t="shared" ref="G43:G44" si="12">AVERAGE(B43:F43)</f>
        <v>3</v>
      </c>
      <c r="H43" s="6">
        <f t="shared" ref="H43:H44" si="13">COUNTIF(B43:F43,"&lt;5")</f>
        <v>2</v>
      </c>
    </row>
    <row r="44" spans="1:9" s="6" customFormat="1" ht="15.75">
      <c r="A44" s="476" t="s">
        <v>769</v>
      </c>
      <c r="B44" s="289" t="str">
        <f>INDEX(ME!$A$1:$F$495,MATCH($A44,ME!$A:$A,0),2)</f>
        <v>.</v>
      </c>
      <c r="C44" s="290" t="str">
        <f>INDEX(ME!$A$1:$F$495,MATCH($A44,ME!$A:$A,0),3)</f>
        <v>.</v>
      </c>
      <c r="D44" s="290" t="str">
        <f>INDEX(ME!$A$1:$F$495,MATCH($A44,ME!$A:$A,0),4)</f>
        <v>.</v>
      </c>
      <c r="E44" s="290">
        <f>INDEX(ME!$A$1:$F$495,MATCH($A44,ME!$A:$A,0),5)</f>
        <v>3</v>
      </c>
      <c r="F44" s="451">
        <f>INDEX(ME!$A$1:$F$495,MATCH($A44,ME!$A:$A,0),6)</f>
        <v>11</v>
      </c>
      <c r="G44" s="467">
        <f t="shared" si="12"/>
        <v>7</v>
      </c>
      <c r="H44" s="6">
        <f t="shared" si="13"/>
        <v>1</v>
      </c>
    </row>
    <row r="45" spans="1:9">
      <c r="A45" s="1"/>
      <c r="B45" s="481" t="s">
        <v>0</v>
      </c>
      <c r="C45" s="482"/>
      <c r="D45" s="482"/>
      <c r="E45" s="482"/>
      <c r="F45" s="486"/>
    </row>
    <row r="46" spans="1:9" s="6" customFormat="1">
      <c r="A46" s="7" t="s">
        <v>353</v>
      </c>
      <c r="B46" s="9" t="s">
        <v>9</v>
      </c>
      <c r="C46" s="10" t="s">
        <v>10</v>
      </c>
      <c r="D46" s="10" t="s">
        <v>11</v>
      </c>
      <c r="E46" s="10" t="s">
        <v>12</v>
      </c>
      <c r="F46" s="247" t="s">
        <v>713</v>
      </c>
      <c r="G46" s="14" t="s">
        <v>318</v>
      </c>
      <c r="H46" s="10" t="s">
        <v>319</v>
      </c>
    </row>
    <row r="47" spans="1:9" s="6" customFormat="1">
      <c r="A47" s="6" t="s">
        <v>354</v>
      </c>
      <c r="B47" s="21">
        <f>INDEX(ME!$A$1:$F$495,MATCH($A47,ME!$A:$A,0),2)</f>
        <v>8</v>
      </c>
      <c r="C47" s="22">
        <f>INDEX(ME!$A$1:$F$495,MATCH($A47,ME!$A:$A,0),3)</f>
        <v>17</v>
      </c>
      <c r="D47" s="22">
        <f>INDEX(ME!$A$1:$F$495,MATCH($A47,ME!$A:$A,0),4)</f>
        <v>18</v>
      </c>
      <c r="E47" s="22">
        <f>INDEX(ME!$A$1:$F$495,MATCH($A47,ME!$A:$A,0),5)</f>
        <v>23</v>
      </c>
      <c r="F47" s="249">
        <f>INDEX(ME!$A$1:$F$495,MATCH($A47,ME!$A:$A,0),6)</f>
        <v>14</v>
      </c>
      <c r="G47" s="467">
        <f>AVERAGE(B47:F47)</f>
        <v>16</v>
      </c>
      <c r="H47" s="6">
        <f>COUNTIF(B47:F47,"&lt;5")</f>
        <v>0</v>
      </c>
    </row>
    <row r="48" spans="1:9" s="6" customFormat="1">
      <c r="A48" s="6" t="s">
        <v>355</v>
      </c>
      <c r="B48" s="21">
        <f>INDEX(ME!$A$1:$F$495,MATCH($A48,ME!$A:$A,0),2)</f>
        <v>12</v>
      </c>
      <c r="C48" s="22">
        <f>INDEX(ME!$A$1:$F$495,MATCH($A48,ME!$A:$A,0),3)</f>
        <v>9</v>
      </c>
      <c r="D48" s="22">
        <f>INDEX(ME!$A$1:$F$495,MATCH($A48,ME!$A:$A,0),4)</f>
        <v>12</v>
      </c>
      <c r="E48" s="22">
        <f>INDEX(ME!$A$1:$F$495,MATCH($A48,ME!$A:$A,0),5)</f>
        <v>10</v>
      </c>
      <c r="F48" s="249">
        <f>INDEX(ME!$A$1:$F$495,MATCH($A48,ME!$A:$A,0),6)</f>
        <v>10</v>
      </c>
      <c r="G48" s="467">
        <f t="shared" ref="G48:G51" si="14">AVERAGE(B48:F48)</f>
        <v>10.6</v>
      </c>
      <c r="H48" s="6">
        <f t="shared" ref="H48:H51" si="15">COUNTIF(B48:F48,"&lt;5")</f>
        <v>0</v>
      </c>
    </row>
    <row r="49" spans="1:9" s="6" customFormat="1">
      <c r="A49" s="6" t="s">
        <v>356</v>
      </c>
      <c r="B49" s="21">
        <f>INDEX(ME!$A$1:$F$495,MATCH($A49,ME!$A:$A,0),2)</f>
        <v>23</v>
      </c>
      <c r="C49" s="22">
        <f>INDEX(ME!$A$1:$F$495,MATCH($A49,ME!$A:$A,0),3)</f>
        <v>37</v>
      </c>
      <c r="D49" s="22">
        <f>INDEX(ME!$A$1:$F$495,MATCH($A49,ME!$A:$A,0),4)</f>
        <v>28</v>
      </c>
      <c r="E49" s="22">
        <f>INDEX(ME!$A$1:$F$495,MATCH($A49,ME!$A:$A,0),5)</f>
        <v>28</v>
      </c>
      <c r="F49" s="249">
        <f>INDEX(ME!$A$1:$F$495,MATCH($A49,ME!$A:$A,0),6)</f>
        <v>26</v>
      </c>
      <c r="G49" s="467">
        <f t="shared" si="14"/>
        <v>28.4</v>
      </c>
      <c r="H49" s="6">
        <f t="shared" si="15"/>
        <v>0</v>
      </c>
    </row>
    <row r="50" spans="1:9" s="6" customFormat="1" ht="31.5">
      <c r="A50" s="449" t="s">
        <v>775</v>
      </c>
      <c r="B50" s="289" t="str">
        <f>INDEX(ME!$A$1:$F$495,MATCH($A50,ME!$A:$A,0),2)</f>
        <v>.</v>
      </c>
      <c r="C50" s="290" t="str">
        <f>INDEX(ME!$A$1:$F$495,MATCH($A50,ME!$A:$A,0),3)</f>
        <v>.</v>
      </c>
      <c r="D50" s="290" t="str">
        <f>INDEX(ME!$A$1:$F$495,MATCH($A50,ME!$A:$A,0),4)</f>
        <v>.</v>
      </c>
      <c r="E50" s="290" t="str">
        <f>INDEX(ME!$A$1:$F$495,MATCH($A50,ME!$A:$A,0),5)</f>
        <v>.</v>
      </c>
      <c r="F50" s="451">
        <f>INDEX(ME!$A$1:$F$495,MATCH($A50,ME!$A:$A,0),6)</f>
        <v>2</v>
      </c>
      <c r="G50" s="467">
        <f t="shared" ref="G50" si="16">AVERAGE(B50:F50)</f>
        <v>2</v>
      </c>
      <c r="H50" s="6">
        <f t="shared" ref="H50" si="17">COUNTIF(B50:F50,"&lt;5")</f>
        <v>1</v>
      </c>
    </row>
    <row r="51" spans="1:9">
      <c r="A51" s="448" t="s">
        <v>357</v>
      </c>
      <c r="B51" s="300">
        <f>INDEX(ME!$A$1:$F$495,MATCH($A51,ME!$A:$A,0),2)</f>
        <v>15</v>
      </c>
      <c r="C51" s="301">
        <f>INDEX(ME!$A$1:$F$495,MATCH($A51,ME!$A:$A,0),3)</f>
        <v>4</v>
      </c>
      <c r="D51" s="301">
        <f>INDEX(ME!$A$1:$F$495,MATCH($A51,ME!$A:$A,0),4)</f>
        <v>3</v>
      </c>
      <c r="E51" s="301">
        <f>INDEX(ME!$A$1:$F$495,MATCH($A51,ME!$A:$A,0),5)</f>
        <v>3</v>
      </c>
      <c r="F51" s="443">
        <f>INDEX(ME!$A$1:$F$495,MATCH($A51,ME!$A:$A,0),6)</f>
        <v>2</v>
      </c>
      <c r="G51" s="467">
        <f t="shared" si="14"/>
        <v>5.4</v>
      </c>
      <c r="H51" s="6">
        <f t="shared" si="15"/>
        <v>4</v>
      </c>
      <c r="I51" s="145" t="s">
        <v>24</v>
      </c>
    </row>
    <row r="52" spans="1:9">
      <c r="A52" s="1"/>
      <c r="B52" s="481" t="s">
        <v>0</v>
      </c>
      <c r="C52" s="482"/>
      <c r="D52" s="482"/>
      <c r="E52" s="482"/>
      <c r="F52" s="486"/>
    </row>
    <row r="53" spans="1:9" s="6" customFormat="1">
      <c r="A53" s="7" t="s">
        <v>358</v>
      </c>
      <c r="B53" s="9" t="s">
        <v>9</v>
      </c>
      <c r="C53" s="10" t="s">
        <v>10</v>
      </c>
      <c r="D53" s="10" t="s">
        <v>11</v>
      </c>
      <c r="E53" s="10" t="s">
        <v>12</v>
      </c>
      <c r="F53" s="247" t="s">
        <v>713</v>
      </c>
      <c r="G53" s="14" t="s">
        <v>318</v>
      </c>
      <c r="H53" s="10" t="s">
        <v>319</v>
      </c>
    </row>
    <row r="54" spans="1:9" s="6" customFormat="1">
      <c r="A54" s="192" t="s">
        <v>359</v>
      </c>
      <c r="B54" s="101">
        <f>INDEX(ME!$A$1:$F$495,MATCH($A54,ME!$A:$A,0),2)</f>
        <v>1</v>
      </c>
      <c r="C54" s="102">
        <f>INDEX(ME!$A$1:$F$495,MATCH($A54,ME!$A:$A,0),3)</f>
        <v>29</v>
      </c>
      <c r="D54" s="102">
        <f>INDEX(ME!$A$1:$F$495,MATCH($A54,ME!$A:$A,0),4)</f>
        <v>43</v>
      </c>
      <c r="E54" s="102">
        <f>INDEX(ME!$A$1:$F$495,MATCH($A54,ME!$A:$A,0),5)</f>
        <v>60</v>
      </c>
      <c r="F54" s="250">
        <f>INDEX(ME!$A$1:$F$495,MATCH($A54,ME!$A:$A,0),6)</f>
        <v>67</v>
      </c>
      <c r="G54" s="467">
        <f>AVERAGE(B54:F54)</f>
        <v>40</v>
      </c>
      <c r="H54" s="6">
        <f>COUNTIF(B54:F54,"&lt;5")</f>
        <v>1</v>
      </c>
    </row>
    <row r="55" spans="1:9">
      <c r="A55" s="188" t="s">
        <v>360</v>
      </c>
      <c r="B55" s="45">
        <f>INDEX(ME!$A$1:$F$495,MATCH($A55,ME!$A:$A,0),2)</f>
        <v>3</v>
      </c>
      <c r="C55" s="46">
        <f>INDEX(ME!$A$1:$F$495,MATCH($A55,ME!$A:$A,0),3)</f>
        <v>1</v>
      </c>
      <c r="D55" s="46">
        <v>0</v>
      </c>
      <c r="E55" s="46">
        <v>0</v>
      </c>
      <c r="F55" s="254">
        <v>0</v>
      </c>
      <c r="G55" s="467">
        <f t="shared" ref="G55:G63" si="18">AVERAGE(B55:F55)</f>
        <v>0.8</v>
      </c>
      <c r="H55" s="6">
        <f t="shared" ref="H55:H63" si="19">COUNTIF(B55:F55,"&lt;5")</f>
        <v>5</v>
      </c>
      <c r="I55" s="145" t="s">
        <v>24</v>
      </c>
    </row>
    <row r="56" spans="1:9">
      <c r="A56" s="145" t="s">
        <v>361</v>
      </c>
      <c r="B56" s="21">
        <f>INDEX(ME!$A$1:$F$495,MATCH($A56,ME!$A:$A,0),2)</f>
        <v>5</v>
      </c>
      <c r="C56" s="22">
        <f>INDEX(ME!$A$1:$F$495,MATCH($A56,ME!$A:$A,0),3)</f>
        <v>8</v>
      </c>
      <c r="D56" s="22">
        <f>INDEX(ME!$A$1:$F$495,MATCH($A56,ME!$A:$A,0),4)</f>
        <v>4</v>
      </c>
      <c r="E56" s="22">
        <f>INDEX(ME!$A$1:$F$495,MATCH($A56,ME!$A:$A,0),5)</f>
        <v>4</v>
      </c>
      <c r="F56" s="249">
        <f>INDEX(ME!$A$1:$F$495,MATCH($A56,ME!$A:$A,0),6)</f>
        <v>4</v>
      </c>
      <c r="G56" s="467">
        <f t="shared" si="18"/>
        <v>5</v>
      </c>
      <c r="H56" s="6">
        <f t="shared" si="19"/>
        <v>3</v>
      </c>
    </row>
    <row r="57" spans="1:9">
      <c r="A57" s="145" t="s">
        <v>362</v>
      </c>
      <c r="B57" s="21">
        <f>INDEX(ME!$A$1:$F$495,MATCH($A57,ME!$A:$A,0),2)</f>
        <v>1</v>
      </c>
      <c r="C57" s="22">
        <f>INDEX(ME!$A$1:$F$495,MATCH($A57,ME!$A:$A,0),3)</f>
        <v>6</v>
      </c>
      <c r="D57" s="22">
        <f>INDEX(ME!$A$1:$F$495,MATCH($A57,ME!$A:$A,0),4)</f>
        <v>1</v>
      </c>
      <c r="E57" s="22">
        <f>INDEX(ME!$A$1:$F$495,MATCH($A57,ME!$A:$A,0),5)</f>
        <v>0</v>
      </c>
      <c r="F57" s="249">
        <f>INDEX(ME!$A$1:$F$495,MATCH($A57,ME!$A:$A,0),6)</f>
        <v>0</v>
      </c>
      <c r="G57" s="467">
        <f t="shared" si="18"/>
        <v>1.6</v>
      </c>
      <c r="H57" s="6">
        <f t="shared" si="19"/>
        <v>4</v>
      </c>
    </row>
    <row r="58" spans="1:9">
      <c r="A58" s="145" t="s">
        <v>363</v>
      </c>
      <c r="B58" s="21">
        <f>INDEX(ME!$A$1:$F$495,MATCH($A58,ME!$A:$A,0),2)</f>
        <v>34</v>
      </c>
      <c r="C58" s="22">
        <f>INDEX(ME!$A$1:$F$495,MATCH($A58,ME!$A:$A,0),3)</f>
        <v>32</v>
      </c>
      <c r="D58" s="22">
        <f>INDEX(ME!$A$1:$F$495,MATCH($A58,ME!$A:$A,0),4)</f>
        <v>25</v>
      </c>
      <c r="E58" s="22">
        <f>INDEX(ME!$A$1:$F$495,MATCH($A58,ME!$A:$A,0),5)</f>
        <v>28</v>
      </c>
      <c r="F58" s="249">
        <f>INDEX(ME!$A$1:$F$495,MATCH($A58,ME!$A:$A,0),6)</f>
        <v>14</v>
      </c>
      <c r="G58" s="467">
        <f t="shared" si="18"/>
        <v>26.6</v>
      </c>
      <c r="H58" s="6">
        <f t="shared" si="19"/>
        <v>0</v>
      </c>
    </row>
    <row r="59" spans="1:9">
      <c r="A59" s="145" t="s">
        <v>364</v>
      </c>
      <c r="B59" s="21">
        <f>INDEX(ME!$A$1:$F$495,MATCH($A59,ME!$A:$A,0),2)</f>
        <v>2</v>
      </c>
      <c r="C59" s="22">
        <f>INDEX(ME!$A$1:$F$495,MATCH($A59,ME!$A:$A,0),3)</f>
        <v>1</v>
      </c>
      <c r="D59" s="22">
        <f>INDEX(ME!$A$1:$F$495,MATCH($A59,ME!$A:$A,0),4)</f>
        <v>3</v>
      </c>
      <c r="E59" s="22">
        <f>INDEX(ME!$A$1:$F$495,MATCH($A59,ME!$A:$A,0),5)</f>
        <v>1</v>
      </c>
      <c r="F59" s="249">
        <f>INDEX(ME!$A$1:$F$495,MATCH($A59,ME!$A:$A,0),6)</f>
        <v>0</v>
      </c>
      <c r="G59" s="467">
        <f t="shared" si="18"/>
        <v>1.4</v>
      </c>
      <c r="H59" s="6">
        <f t="shared" si="19"/>
        <v>5</v>
      </c>
    </row>
    <row r="60" spans="1:9">
      <c r="A60" s="145" t="s">
        <v>365</v>
      </c>
      <c r="B60" s="21">
        <f>INDEX(ME!$A$1:$F$495,MATCH($A60,ME!$A:$A,0),2)</f>
        <v>33</v>
      </c>
      <c r="C60" s="22">
        <f>INDEX(ME!$A$1:$F$495,MATCH($A60,ME!$A:$A,0),3)</f>
        <v>25</v>
      </c>
      <c r="D60" s="22">
        <f>INDEX(ME!$A$1:$F$495,MATCH($A60,ME!$A:$A,0),4)</f>
        <v>12</v>
      </c>
      <c r="E60" s="22">
        <f>INDEX(ME!$A$1:$F$495,MATCH($A60,ME!$A:$A,0),5)</f>
        <v>19</v>
      </c>
      <c r="F60" s="249">
        <f>INDEX(ME!$A$1:$F$495,MATCH($A60,ME!$A:$A,0),6)</f>
        <v>14</v>
      </c>
      <c r="G60" s="467">
        <f t="shared" si="18"/>
        <v>20.6</v>
      </c>
      <c r="H60" s="6">
        <f t="shared" si="19"/>
        <v>0</v>
      </c>
    </row>
    <row r="61" spans="1:9">
      <c r="A61" s="474" t="s">
        <v>366</v>
      </c>
      <c r="B61" s="21">
        <f>INDEX(ME!$A$1:$F$495,MATCH($A61,ME!$A:$A,0),2)</f>
        <v>7</v>
      </c>
      <c r="C61" s="22">
        <f>INDEX(ME!$A$1:$F$495,MATCH($A61,ME!$A:$A,0),3)</f>
        <v>3</v>
      </c>
      <c r="D61" s="22">
        <f>INDEX(ME!$A$1:$F$495,MATCH($A61,ME!$A:$A,0),4)</f>
        <v>6</v>
      </c>
      <c r="E61" s="22">
        <f>INDEX(ME!$A$1:$F$495,MATCH($A61,ME!$A:$A,0),5)</f>
        <v>1</v>
      </c>
      <c r="F61" s="249">
        <f>INDEX(ME!$A$1:$F$495,MATCH($A61,ME!$A:$A,0),6)</f>
        <v>2</v>
      </c>
      <c r="G61" s="467">
        <f t="shared" si="18"/>
        <v>3.8</v>
      </c>
      <c r="H61" s="6">
        <f t="shared" si="19"/>
        <v>3</v>
      </c>
    </row>
    <row r="62" spans="1:9" ht="15.75">
      <c r="A62" s="477" t="s">
        <v>669</v>
      </c>
      <c r="B62" s="300"/>
      <c r="C62" s="301"/>
      <c r="D62" s="301"/>
      <c r="E62" s="301"/>
      <c r="F62" s="443"/>
      <c r="G62" s="467"/>
      <c r="H62" s="6"/>
      <c r="I62" s="145" t="s">
        <v>24</v>
      </c>
    </row>
    <row r="63" spans="1:9">
      <c r="A63" s="478" t="s">
        <v>367</v>
      </c>
      <c r="B63" s="464">
        <v>0</v>
      </c>
      <c r="C63" s="465">
        <v>0</v>
      </c>
      <c r="D63" s="465">
        <f>INDEX(ME!$A$1:$F$495,MATCH($A63,ME!$A:$A,0),4)</f>
        <v>1</v>
      </c>
      <c r="E63" s="465">
        <v>0</v>
      </c>
      <c r="F63" s="466">
        <v>0</v>
      </c>
      <c r="G63" s="467">
        <f t="shared" si="18"/>
        <v>0.2</v>
      </c>
      <c r="H63" s="6">
        <f t="shared" si="19"/>
        <v>5</v>
      </c>
      <c r="I63" s="145" t="s">
        <v>24</v>
      </c>
    </row>
    <row r="64" spans="1:9">
      <c r="A64" s="1"/>
      <c r="B64" s="481" t="s">
        <v>0</v>
      </c>
      <c r="C64" s="482"/>
      <c r="D64" s="482"/>
      <c r="E64" s="482"/>
      <c r="F64" s="486"/>
    </row>
    <row r="65" spans="1:9" s="6" customFormat="1">
      <c r="A65" s="7" t="s">
        <v>368</v>
      </c>
      <c r="B65" s="255" t="s">
        <v>9</v>
      </c>
      <c r="C65" s="256" t="s">
        <v>10</v>
      </c>
      <c r="D65" s="256" t="s">
        <v>11</v>
      </c>
      <c r="E65" s="256" t="s">
        <v>12</v>
      </c>
      <c r="F65" s="257" t="s">
        <v>713</v>
      </c>
      <c r="G65" s="14" t="s">
        <v>318</v>
      </c>
      <c r="H65" s="10" t="s">
        <v>319</v>
      </c>
    </row>
    <row r="66" spans="1:9" s="6" customFormat="1" ht="15.75">
      <c r="A66" s="479" t="s">
        <v>768</v>
      </c>
      <c r="B66" s="470">
        <v>0</v>
      </c>
      <c r="C66" s="471">
        <v>0</v>
      </c>
      <c r="D66" s="471">
        <v>0</v>
      </c>
      <c r="E66" s="471">
        <f>INDEX(ME!$A$1:$F$495,MATCH($A66,ME!$A:$A,0),5)</f>
        <v>2</v>
      </c>
      <c r="F66" s="472">
        <v>0</v>
      </c>
      <c r="G66" s="467">
        <f t="shared" ref="G66:G67" si="20">AVERAGE(B66:F66)</f>
        <v>0.4</v>
      </c>
      <c r="H66" s="6">
        <f t="shared" ref="H66:H67" si="21">COUNTIF(B66:F66,"&lt;5")</f>
        <v>5</v>
      </c>
    </row>
    <row r="67" spans="1:9">
      <c r="A67" s="480" t="s">
        <v>369</v>
      </c>
      <c r="B67" s="21">
        <f>INDEX(ME!$A$1:$F$495,MATCH($A67,ME!$A:$A,0),2)</f>
        <v>244</v>
      </c>
      <c r="C67" s="22">
        <f>INDEX(ME!$A$1:$F$495,MATCH($A67,ME!$A:$A,0),3)</f>
        <v>238</v>
      </c>
      <c r="D67" s="22">
        <f>INDEX(ME!$A$1:$F$495,MATCH($A67,ME!$A:$A,0),4)</f>
        <v>211</v>
      </c>
      <c r="E67" s="22">
        <f>INDEX(ME!$A$1:$F$495,MATCH($A67,ME!$A:$A,0),5)</f>
        <v>260</v>
      </c>
      <c r="F67" s="249">
        <f>INDEX(ME!$A$1:$F$495,MATCH($A67,ME!$A:$A,0),6)</f>
        <v>248</v>
      </c>
      <c r="G67" s="467">
        <f t="shared" si="20"/>
        <v>240.2</v>
      </c>
      <c r="H67" s="6">
        <f t="shared" si="21"/>
        <v>0</v>
      </c>
    </row>
    <row r="68" spans="1:9">
      <c r="A68" s="1"/>
      <c r="B68" s="481" t="s">
        <v>0</v>
      </c>
      <c r="C68" s="482"/>
      <c r="D68" s="482"/>
      <c r="E68" s="482"/>
      <c r="F68" s="486"/>
    </row>
    <row r="69" spans="1:9" s="6" customFormat="1">
      <c r="A69" s="7" t="s">
        <v>370</v>
      </c>
      <c r="B69" s="9" t="s">
        <v>9</v>
      </c>
      <c r="C69" s="10" t="s">
        <v>10</v>
      </c>
      <c r="D69" s="10" t="s">
        <v>11</v>
      </c>
      <c r="E69" s="10" t="s">
        <v>12</v>
      </c>
      <c r="F69" s="247" t="s">
        <v>713</v>
      </c>
      <c r="G69" s="14" t="s">
        <v>318</v>
      </c>
      <c r="H69" s="10" t="s">
        <v>319</v>
      </c>
    </row>
    <row r="70" spans="1:9" s="6" customFormat="1">
      <c r="A70" s="335" t="s">
        <v>352</v>
      </c>
      <c r="B70" s="300">
        <f>INDEX(ME!$A$1:$F$495,MATCH($A70,ME!$A:$A,0),2)</f>
        <v>1</v>
      </c>
      <c r="C70" s="301">
        <f>INDEX(ME!$A$1:$F$495,MATCH($A70,ME!$A:$A,0),3)</f>
        <v>1</v>
      </c>
      <c r="D70" s="301">
        <f>INDEX(ME!$A$1:$F$495,MATCH($A70,ME!$A:$A,0),4)</f>
        <v>1</v>
      </c>
      <c r="E70" s="301">
        <f>INDEX(ME!$A$1:$F$495,MATCH($A70,ME!$A:$A,0),5)</f>
        <v>1</v>
      </c>
      <c r="F70" s="443">
        <f>INDEX(ME!$A$1:$F$495,MATCH($A70,ME!$A:$A,0),6)</f>
        <v>2</v>
      </c>
      <c r="G70" s="467">
        <f>AVERAGE(B70:F70)</f>
        <v>1.2</v>
      </c>
      <c r="H70" s="6">
        <f>COUNTIF(B70:F70,"&lt;5")</f>
        <v>5</v>
      </c>
      <c r="I70" s="6" t="s">
        <v>24</v>
      </c>
    </row>
    <row r="71" spans="1:9">
      <c r="A71" s="145" t="s">
        <v>371</v>
      </c>
      <c r="B71" s="21">
        <f>INDEX(ME!$A$1:$F$495,MATCH($A71,ME!$A:$A,0),2)</f>
        <v>95</v>
      </c>
      <c r="C71" s="22">
        <f>INDEX(ME!$A$1:$F$495,MATCH($A71,ME!$A:$A,0),3)</f>
        <v>91</v>
      </c>
      <c r="D71" s="22">
        <f>INDEX(ME!$A$1:$F$495,MATCH($A71,ME!$A:$A,0),4)</f>
        <v>54</v>
      </c>
      <c r="E71" s="22">
        <f>INDEX(ME!$A$1:$F$495,MATCH($A71,ME!$A:$A,0),5)</f>
        <v>53</v>
      </c>
      <c r="F71" s="249">
        <f>INDEX(ME!$A$1:$F$495,MATCH($A71,ME!$A:$A,0),6)</f>
        <v>57</v>
      </c>
      <c r="G71" s="467">
        <f t="shared" ref="G71:G72" si="22">AVERAGE(B71:F71)</f>
        <v>70</v>
      </c>
      <c r="H71" s="6">
        <f t="shared" ref="H71:H72" si="23">COUNTIF(B71:F71,"&lt;5")</f>
        <v>0</v>
      </c>
    </row>
    <row r="72" spans="1:9">
      <c r="A72" s="145" t="s">
        <v>372</v>
      </c>
      <c r="B72" s="21">
        <f>INDEX(ME!$A$1:$F$495,MATCH($A72,ME!$A:$A,0),2)</f>
        <v>89</v>
      </c>
      <c r="C72" s="22">
        <f>INDEX(ME!$A$1:$F$495,MATCH($A72,ME!$A:$A,0),3)</f>
        <v>110</v>
      </c>
      <c r="D72" s="22">
        <f>INDEX(ME!$A$1:$F$495,MATCH($A72,ME!$A:$A,0),4)</f>
        <v>92</v>
      </c>
      <c r="E72" s="22">
        <f>INDEX(ME!$A$1:$F$495,MATCH($A72,ME!$A:$A,0),5)</f>
        <v>108</v>
      </c>
      <c r="F72" s="249">
        <f>INDEX(ME!$A$1:$F$495,MATCH($A72,ME!$A:$A,0),6)</f>
        <v>90</v>
      </c>
      <c r="G72" s="467">
        <f t="shared" si="22"/>
        <v>97.8</v>
      </c>
      <c r="H72" s="6">
        <f t="shared" si="23"/>
        <v>0</v>
      </c>
    </row>
  </sheetData>
  <mergeCells count="9">
    <mergeCell ref="B52:F52"/>
    <mergeCell ref="B64:F64"/>
    <mergeCell ref="B68:F68"/>
    <mergeCell ref="B1:F1"/>
    <mergeCell ref="B6:F6"/>
    <mergeCell ref="B16:F16"/>
    <mergeCell ref="B22:F22"/>
    <mergeCell ref="B29:F29"/>
    <mergeCell ref="B45:F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B2F2-7AE7-E84B-B04D-6F2DC84C227D}">
  <dimension ref="A1:F134"/>
  <sheetViews>
    <sheetView topLeftCell="A91" workbookViewId="0">
      <selection activeCell="A102" sqref="A102"/>
    </sheetView>
  </sheetViews>
  <sheetFormatPr defaultColWidth="14.625" defaultRowHeight="15.75"/>
  <sheetData>
    <row r="1" spans="1:6">
      <c r="A1" s="274" t="s">
        <v>727</v>
      </c>
      <c r="B1" s="274" t="s">
        <v>616</v>
      </c>
      <c r="C1" s="274" t="s">
        <v>617</v>
      </c>
      <c r="D1" s="274" t="s">
        <v>618</v>
      </c>
      <c r="E1" s="274" t="s">
        <v>631</v>
      </c>
      <c r="F1" s="274" t="s">
        <v>728</v>
      </c>
    </row>
    <row r="2" spans="1:6">
      <c r="A2" s="275" t="s">
        <v>729</v>
      </c>
      <c r="B2" s="275" t="s">
        <v>730</v>
      </c>
      <c r="C2" s="275" t="s">
        <v>730</v>
      </c>
      <c r="D2" s="275" t="s">
        <v>730</v>
      </c>
      <c r="E2" s="275" t="s">
        <v>730</v>
      </c>
      <c r="F2" s="275" t="s">
        <v>730</v>
      </c>
    </row>
    <row r="3" spans="1:6">
      <c r="A3" s="276" t="s">
        <v>73</v>
      </c>
      <c r="B3" s="277">
        <v>25</v>
      </c>
      <c r="C3" s="277">
        <v>21</v>
      </c>
      <c r="D3" s="277">
        <v>15</v>
      </c>
      <c r="E3" s="277">
        <v>10</v>
      </c>
      <c r="F3" s="277">
        <v>9</v>
      </c>
    </row>
    <row r="4" spans="1:6">
      <c r="A4" s="276" t="s">
        <v>23</v>
      </c>
      <c r="B4" s="277">
        <v>5</v>
      </c>
      <c r="C4" s="277">
        <v>3</v>
      </c>
      <c r="D4" s="277"/>
      <c r="E4" s="277"/>
      <c r="F4" s="277"/>
    </row>
    <row r="5" spans="1:6">
      <c r="A5" s="276" t="s">
        <v>21</v>
      </c>
      <c r="B5" s="277">
        <v>164</v>
      </c>
      <c r="C5" s="277">
        <v>139</v>
      </c>
      <c r="D5" s="277">
        <v>115</v>
      </c>
      <c r="E5" s="277">
        <v>96</v>
      </c>
      <c r="F5" s="277">
        <v>94</v>
      </c>
    </row>
    <row r="6" spans="1:6">
      <c r="A6" s="43" t="s">
        <v>117</v>
      </c>
      <c r="B6" s="277"/>
      <c r="C6" s="277"/>
      <c r="D6" s="277"/>
      <c r="E6" s="277"/>
      <c r="F6" s="277"/>
    </row>
    <row r="7" spans="1:6">
      <c r="A7" s="276" t="s">
        <v>121</v>
      </c>
      <c r="B7" s="277">
        <v>6</v>
      </c>
      <c r="C7" s="277">
        <v>7</v>
      </c>
      <c r="D7" s="277">
        <v>4</v>
      </c>
      <c r="E7" s="277">
        <v>2</v>
      </c>
      <c r="F7" s="277"/>
    </row>
    <row r="8" spans="1:6">
      <c r="A8" s="276" t="s">
        <v>119</v>
      </c>
      <c r="B8" s="277">
        <v>15</v>
      </c>
      <c r="C8" s="277">
        <v>13</v>
      </c>
      <c r="D8" s="277">
        <v>1</v>
      </c>
      <c r="E8" s="277">
        <v>1</v>
      </c>
      <c r="F8" s="277">
        <v>1</v>
      </c>
    </row>
    <row r="9" spans="1:6">
      <c r="A9" s="276"/>
      <c r="B9" s="277"/>
      <c r="C9" s="277"/>
      <c r="D9" s="277"/>
      <c r="E9" s="277"/>
      <c r="F9" s="277"/>
    </row>
    <row r="10" spans="1:6">
      <c r="A10" s="276" t="s">
        <v>67</v>
      </c>
      <c r="B10" s="277">
        <v>5</v>
      </c>
      <c r="C10" s="277">
        <v>10</v>
      </c>
      <c r="D10" s="277">
        <v>7</v>
      </c>
      <c r="E10" s="277">
        <v>3</v>
      </c>
      <c r="F10" s="277">
        <v>5</v>
      </c>
    </row>
    <row r="11" spans="1:6">
      <c r="A11" s="276" t="s">
        <v>69</v>
      </c>
      <c r="B11" s="277">
        <v>4</v>
      </c>
      <c r="C11" s="277">
        <v>2</v>
      </c>
      <c r="D11" s="277">
        <v>4</v>
      </c>
      <c r="E11" s="277">
        <v>4</v>
      </c>
      <c r="F11" s="277">
        <v>3</v>
      </c>
    </row>
    <row r="12" spans="1:6">
      <c r="A12" s="276" t="s">
        <v>200</v>
      </c>
      <c r="B12" s="277">
        <v>701</v>
      </c>
      <c r="C12" s="277">
        <v>568</v>
      </c>
      <c r="D12" s="277">
        <v>449</v>
      </c>
      <c r="E12" s="277">
        <v>371</v>
      </c>
      <c r="F12" s="277">
        <v>338</v>
      </c>
    </row>
    <row r="13" spans="1:6">
      <c r="A13" s="276" t="s">
        <v>75</v>
      </c>
      <c r="B13" s="277"/>
      <c r="C13" s="277"/>
      <c r="D13" s="277">
        <v>4</v>
      </c>
      <c r="E13" s="277">
        <v>3</v>
      </c>
      <c r="F13" s="277">
        <v>10</v>
      </c>
    </row>
    <row r="14" spans="1:6">
      <c r="A14" s="276" t="s">
        <v>58</v>
      </c>
      <c r="B14" s="277"/>
      <c r="C14" s="277"/>
      <c r="D14" s="277"/>
      <c r="E14" s="277">
        <v>11</v>
      </c>
      <c r="F14" s="277">
        <v>25</v>
      </c>
    </row>
    <row r="15" spans="1:6">
      <c r="A15" s="276" t="s">
        <v>43</v>
      </c>
      <c r="B15" s="277">
        <v>75</v>
      </c>
      <c r="C15" s="277">
        <v>55</v>
      </c>
      <c r="D15" s="277">
        <v>47</v>
      </c>
      <c r="E15" s="277">
        <v>39</v>
      </c>
      <c r="F15" s="277">
        <v>30</v>
      </c>
    </row>
    <row r="16" spans="1:6">
      <c r="A16" s="276" t="s">
        <v>45</v>
      </c>
      <c r="B16" s="277">
        <v>41</v>
      </c>
      <c r="C16" s="277">
        <v>46</v>
      </c>
      <c r="D16" s="277">
        <v>32</v>
      </c>
      <c r="E16" s="277">
        <v>33</v>
      </c>
      <c r="F16" s="277">
        <v>31</v>
      </c>
    </row>
    <row r="17" spans="1:6">
      <c r="A17" s="276" t="s">
        <v>731</v>
      </c>
      <c r="B17" s="277"/>
      <c r="C17" s="277">
        <v>1</v>
      </c>
      <c r="D17" s="277"/>
      <c r="E17" s="277"/>
      <c r="F17" s="277"/>
    </row>
    <row r="18" spans="1:6">
      <c r="A18" s="276" t="s">
        <v>49</v>
      </c>
      <c r="B18" s="277">
        <v>47</v>
      </c>
      <c r="C18" s="277">
        <v>37</v>
      </c>
      <c r="D18" s="277">
        <v>26</v>
      </c>
      <c r="E18" s="277">
        <v>19</v>
      </c>
      <c r="F18" s="277">
        <v>6</v>
      </c>
    </row>
    <row r="19" spans="1:6">
      <c r="A19" s="276" t="s">
        <v>51</v>
      </c>
      <c r="B19" s="277">
        <v>229</v>
      </c>
      <c r="C19" s="277">
        <v>175</v>
      </c>
      <c r="D19" s="277">
        <v>122</v>
      </c>
      <c r="E19" s="277">
        <v>105</v>
      </c>
      <c r="F19" s="277">
        <v>67</v>
      </c>
    </row>
    <row r="20" spans="1:6">
      <c r="A20" s="276" t="s">
        <v>53</v>
      </c>
      <c r="B20" s="277">
        <v>46</v>
      </c>
      <c r="C20" s="277">
        <v>35</v>
      </c>
      <c r="D20" s="277">
        <v>29</v>
      </c>
      <c r="E20" s="277">
        <v>17</v>
      </c>
      <c r="F20" s="277">
        <v>5</v>
      </c>
    </row>
    <row r="21" spans="1:6">
      <c r="A21" s="276" t="s">
        <v>55</v>
      </c>
      <c r="B21" s="277">
        <v>112</v>
      </c>
      <c r="C21" s="277">
        <v>71</v>
      </c>
      <c r="D21" s="277">
        <v>46</v>
      </c>
      <c r="E21" s="277">
        <v>24</v>
      </c>
      <c r="F21" s="277">
        <v>5</v>
      </c>
    </row>
    <row r="22" spans="1:6">
      <c r="A22" s="276" t="s">
        <v>57</v>
      </c>
      <c r="B22" s="277">
        <v>27</v>
      </c>
      <c r="C22" s="277">
        <v>23</v>
      </c>
      <c r="D22" s="277">
        <v>14</v>
      </c>
      <c r="E22" s="277">
        <v>12</v>
      </c>
      <c r="F22" s="277">
        <v>6</v>
      </c>
    </row>
    <row r="23" spans="1:6">
      <c r="A23" s="276" t="s">
        <v>111</v>
      </c>
      <c r="B23" s="277"/>
      <c r="C23" s="277"/>
      <c r="D23" s="277"/>
      <c r="E23" s="277">
        <v>6</v>
      </c>
      <c r="F23" s="277">
        <v>28</v>
      </c>
    </row>
    <row r="24" spans="1:6">
      <c r="A24" s="276" t="s">
        <v>97</v>
      </c>
      <c r="B24" s="277">
        <v>3</v>
      </c>
      <c r="C24" s="277">
        <v>34</v>
      </c>
      <c r="D24" s="277">
        <v>37</v>
      </c>
      <c r="E24" s="277">
        <v>35</v>
      </c>
      <c r="F24" s="277">
        <v>13</v>
      </c>
    </row>
    <row r="25" spans="1:6">
      <c r="A25" s="276" t="s">
        <v>99</v>
      </c>
      <c r="B25" s="277">
        <v>3</v>
      </c>
      <c r="C25" s="277">
        <v>24</v>
      </c>
      <c r="D25" s="277">
        <v>34</v>
      </c>
      <c r="E25" s="277">
        <v>31</v>
      </c>
      <c r="F25" s="277">
        <v>46</v>
      </c>
    </row>
    <row r="26" spans="1:6">
      <c r="A26" s="276" t="s">
        <v>103</v>
      </c>
      <c r="B26" s="277">
        <v>39</v>
      </c>
      <c r="C26" s="277">
        <v>34</v>
      </c>
      <c r="D26" s="277">
        <v>25</v>
      </c>
      <c r="E26" s="277">
        <v>27</v>
      </c>
      <c r="F26" s="277">
        <v>9</v>
      </c>
    </row>
    <row r="27" spans="1:6">
      <c r="A27" s="276" t="s">
        <v>105</v>
      </c>
      <c r="B27" s="277">
        <v>60</v>
      </c>
      <c r="C27" s="277">
        <v>24</v>
      </c>
      <c r="D27" s="277">
        <v>16</v>
      </c>
      <c r="E27" s="277">
        <v>7</v>
      </c>
      <c r="F27" s="277">
        <v>2</v>
      </c>
    </row>
    <row r="28" spans="1:6">
      <c r="A28" s="276" t="s">
        <v>107</v>
      </c>
      <c r="B28" s="277">
        <v>82</v>
      </c>
      <c r="C28" s="277">
        <v>45</v>
      </c>
      <c r="D28" s="277">
        <v>19</v>
      </c>
      <c r="E28" s="277">
        <v>4</v>
      </c>
      <c r="F28" s="277">
        <v>1</v>
      </c>
    </row>
    <row r="29" spans="1:6">
      <c r="A29" s="276" t="s">
        <v>109</v>
      </c>
      <c r="B29" s="277">
        <v>49</v>
      </c>
      <c r="C29" s="277">
        <v>34</v>
      </c>
      <c r="D29" s="277">
        <v>14</v>
      </c>
      <c r="E29" s="277">
        <v>15</v>
      </c>
      <c r="F29" s="277">
        <v>3</v>
      </c>
    </row>
    <row r="30" spans="1:6">
      <c r="A30" s="276" t="s">
        <v>92</v>
      </c>
      <c r="B30" s="277"/>
      <c r="C30" s="277">
        <v>1</v>
      </c>
      <c r="D30" s="277"/>
      <c r="E30" s="277"/>
      <c r="F30" s="277"/>
    </row>
    <row r="31" spans="1:6">
      <c r="A31" s="276" t="s">
        <v>688</v>
      </c>
      <c r="B31" s="277"/>
      <c r="C31" s="277"/>
      <c r="D31" s="277"/>
      <c r="E31" s="277"/>
      <c r="F31" s="277">
        <v>28</v>
      </c>
    </row>
    <row r="32" spans="1:6">
      <c r="A32" s="276" t="s">
        <v>181</v>
      </c>
      <c r="B32" s="277">
        <v>5</v>
      </c>
      <c r="C32" s="277">
        <v>5</v>
      </c>
      <c r="D32" s="277">
        <v>3</v>
      </c>
      <c r="E32" s="277"/>
      <c r="F32" s="277"/>
    </row>
    <row r="33" spans="1:6">
      <c r="A33" s="276" t="s">
        <v>183</v>
      </c>
      <c r="B33" s="277">
        <v>2</v>
      </c>
      <c r="C33" s="277">
        <v>2</v>
      </c>
      <c r="D33" s="277"/>
      <c r="E33" s="277"/>
      <c r="F33" s="277"/>
    </row>
    <row r="34" spans="1:6">
      <c r="A34" s="276" t="s">
        <v>124</v>
      </c>
      <c r="B34" s="277"/>
      <c r="C34" s="277"/>
      <c r="D34" s="277"/>
      <c r="E34" s="277">
        <v>2</v>
      </c>
      <c r="F34" s="277">
        <v>3</v>
      </c>
    </row>
    <row r="35" spans="1:6">
      <c r="A35" s="276" t="s">
        <v>91</v>
      </c>
      <c r="B35" s="277">
        <v>140</v>
      </c>
      <c r="C35" s="277">
        <v>128</v>
      </c>
      <c r="D35" s="277">
        <v>105</v>
      </c>
      <c r="E35" s="277">
        <v>91</v>
      </c>
      <c r="F35" s="277">
        <v>81</v>
      </c>
    </row>
    <row r="36" spans="1:6">
      <c r="A36" s="276" t="s">
        <v>689</v>
      </c>
      <c r="B36" s="277"/>
      <c r="C36" s="277"/>
      <c r="D36" s="277"/>
      <c r="E36" s="277"/>
      <c r="F36" s="277">
        <v>12</v>
      </c>
    </row>
    <row r="37" spans="1:6">
      <c r="A37" s="276" t="s">
        <v>77</v>
      </c>
      <c r="B37" s="277">
        <v>8</v>
      </c>
      <c r="C37" s="277">
        <v>3</v>
      </c>
      <c r="D37" s="277">
        <v>6</v>
      </c>
      <c r="E37" s="277">
        <v>4</v>
      </c>
      <c r="F37" s="277">
        <v>2</v>
      </c>
    </row>
    <row r="38" spans="1:6">
      <c r="A38" s="276" t="s">
        <v>89</v>
      </c>
      <c r="B38" s="277">
        <v>2</v>
      </c>
      <c r="C38" s="277"/>
      <c r="D38" s="277"/>
      <c r="E38" s="277"/>
      <c r="F38" s="277"/>
    </row>
    <row r="39" spans="1:6">
      <c r="A39" s="276" t="s">
        <v>86</v>
      </c>
      <c r="B39" s="277">
        <v>261</v>
      </c>
      <c r="C39" s="277">
        <v>183</v>
      </c>
      <c r="D39" s="277">
        <v>163</v>
      </c>
      <c r="E39" s="277">
        <v>146</v>
      </c>
      <c r="F39" s="277">
        <v>100</v>
      </c>
    </row>
    <row r="40" spans="1:6">
      <c r="A40" s="276" t="s">
        <v>179</v>
      </c>
      <c r="B40" s="277">
        <v>92</v>
      </c>
      <c r="C40" s="277">
        <v>72</v>
      </c>
      <c r="D40" s="277">
        <v>54</v>
      </c>
      <c r="E40" s="277">
        <v>45</v>
      </c>
      <c r="F40" s="277">
        <v>38</v>
      </c>
    </row>
    <row r="41" spans="1:6">
      <c r="A41" s="276" t="s">
        <v>79</v>
      </c>
      <c r="B41" s="277"/>
      <c r="C41" s="277"/>
      <c r="D41" s="277">
        <v>4</v>
      </c>
      <c r="E41" s="277">
        <v>5</v>
      </c>
      <c r="F41" s="277">
        <v>4</v>
      </c>
    </row>
    <row r="42" spans="1:6">
      <c r="A42" s="276" t="s">
        <v>690</v>
      </c>
      <c r="B42" s="277"/>
      <c r="C42" s="277"/>
      <c r="D42" s="277"/>
      <c r="E42" s="277"/>
      <c r="F42" s="277">
        <v>16</v>
      </c>
    </row>
    <row r="43" spans="1:6">
      <c r="A43" s="276" t="s">
        <v>126</v>
      </c>
      <c r="B43" s="277">
        <v>55</v>
      </c>
      <c r="C43" s="277">
        <v>41</v>
      </c>
      <c r="D43" s="277">
        <v>37</v>
      </c>
      <c r="E43" s="277">
        <v>37</v>
      </c>
      <c r="F43" s="277">
        <v>34</v>
      </c>
    </row>
    <row r="44" spans="1:6">
      <c r="A44" s="276" t="s">
        <v>127</v>
      </c>
      <c r="B44" s="277">
        <v>29</v>
      </c>
      <c r="C44" s="277">
        <v>25</v>
      </c>
      <c r="D44" s="277">
        <v>21</v>
      </c>
      <c r="E44" s="277">
        <v>17</v>
      </c>
      <c r="F44" s="277">
        <v>14</v>
      </c>
    </row>
    <row r="45" spans="1:6">
      <c r="A45" s="276" t="s">
        <v>61</v>
      </c>
      <c r="B45" s="277"/>
      <c r="C45" s="277"/>
      <c r="D45" s="277"/>
      <c r="E45" s="277">
        <v>8</v>
      </c>
      <c r="F45" s="277">
        <v>28</v>
      </c>
    </row>
    <row r="46" spans="1:6">
      <c r="A46" s="276" t="s">
        <v>94</v>
      </c>
      <c r="B46" s="277">
        <v>20</v>
      </c>
      <c r="C46" s="277">
        <v>14</v>
      </c>
      <c r="D46" s="277">
        <v>6</v>
      </c>
      <c r="E46" s="277">
        <v>5</v>
      </c>
      <c r="F46" s="277">
        <v>3</v>
      </c>
    </row>
    <row r="47" spans="1:6">
      <c r="A47" s="276" t="s">
        <v>174</v>
      </c>
      <c r="B47" s="277">
        <v>79</v>
      </c>
      <c r="C47" s="277">
        <v>71</v>
      </c>
      <c r="D47" s="277">
        <v>54</v>
      </c>
      <c r="E47" s="277">
        <v>49</v>
      </c>
      <c r="F47" s="277">
        <v>39</v>
      </c>
    </row>
    <row r="48" spans="1:6">
      <c r="A48" s="276" t="s">
        <v>176</v>
      </c>
      <c r="B48" s="277">
        <v>4</v>
      </c>
      <c r="C48" s="277">
        <v>4</v>
      </c>
      <c r="D48" s="277">
        <v>2</v>
      </c>
      <c r="E48" s="277">
        <v>1</v>
      </c>
      <c r="F48" s="277">
        <v>2</v>
      </c>
    </row>
    <row r="49" spans="1:6">
      <c r="A49" s="276" t="s">
        <v>193</v>
      </c>
      <c r="B49" s="277">
        <v>803</v>
      </c>
      <c r="C49" s="277">
        <v>686</v>
      </c>
      <c r="D49" s="277">
        <v>577</v>
      </c>
      <c r="E49" s="277">
        <v>490</v>
      </c>
      <c r="F49" s="277">
        <v>470</v>
      </c>
    </row>
    <row r="50" spans="1:6">
      <c r="A50" s="276" t="s">
        <v>208</v>
      </c>
      <c r="B50" s="277"/>
      <c r="C50" s="277">
        <v>2</v>
      </c>
      <c r="D50" s="277">
        <v>5</v>
      </c>
      <c r="E50" s="277">
        <v>4</v>
      </c>
      <c r="F50" s="277">
        <v>3</v>
      </c>
    </row>
    <row r="51" spans="1:6">
      <c r="A51" s="276" t="s">
        <v>210</v>
      </c>
      <c r="B51" s="277">
        <v>119</v>
      </c>
      <c r="C51" s="277">
        <v>109</v>
      </c>
      <c r="D51" s="277">
        <v>84</v>
      </c>
      <c r="E51" s="277">
        <v>57</v>
      </c>
      <c r="F51" s="277">
        <v>47</v>
      </c>
    </row>
    <row r="52" spans="1:6">
      <c r="A52" s="276" t="s">
        <v>212</v>
      </c>
      <c r="B52" s="277">
        <v>159</v>
      </c>
      <c r="C52" s="277">
        <v>116</v>
      </c>
      <c r="D52" s="277">
        <v>120</v>
      </c>
      <c r="E52" s="277">
        <v>79</v>
      </c>
      <c r="F52" s="277">
        <v>34</v>
      </c>
    </row>
    <row r="53" spans="1:6">
      <c r="A53" s="276" t="s">
        <v>732</v>
      </c>
      <c r="B53" s="277"/>
      <c r="C53" s="277">
        <v>1</v>
      </c>
      <c r="D53" s="277">
        <v>1</v>
      </c>
      <c r="E53" s="277">
        <v>1</v>
      </c>
      <c r="F53" s="277"/>
    </row>
    <row r="54" spans="1:6">
      <c r="A54" s="276" t="s">
        <v>214</v>
      </c>
      <c r="B54" s="277">
        <v>20</v>
      </c>
      <c r="C54" s="277">
        <v>9</v>
      </c>
      <c r="D54" s="277">
        <v>4</v>
      </c>
      <c r="E54" s="277">
        <v>3</v>
      </c>
      <c r="F54" s="277">
        <v>1</v>
      </c>
    </row>
    <row r="55" spans="1:6">
      <c r="A55" s="276" t="s">
        <v>114</v>
      </c>
      <c r="B55" s="277">
        <v>37</v>
      </c>
      <c r="C55" s="277">
        <v>28</v>
      </c>
      <c r="D55" s="277">
        <v>22</v>
      </c>
      <c r="E55" s="277">
        <v>20</v>
      </c>
      <c r="F55" s="277">
        <v>27</v>
      </c>
    </row>
    <row r="56" spans="1:6">
      <c r="A56" s="276" t="s">
        <v>186</v>
      </c>
      <c r="B56" s="277">
        <v>1</v>
      </c>
      <c r="C56" s="277">
        <v>3</v>
      </c>
      <c r="D56" s="277"/>
      <c r="E56" s="277">
        <v>1</v>
      </c>
      <c r="F56" s="277"/>
    </row>
    <row r="57" spans="1:6">
      <c r="A57" s="276" t="s">
        <v>188</v>
      </c>
      <c r="B57" s="277">
        <v>5</v>
      </c>
      <c r="C57" s="277">
        <v>2</v>
      </c>
      <c r="D57" s="277">
        <v>1</v>
      </c>
      <c r="E57" s="277"/>
      <c r="F57" s="277"/>
    </row>
    <row r="58" spans="1:6">
      <c r="A58" s="276" t="s">
        <v>202</v>
      </c>
      <c r="B58" s="277"/>
      <c r="C58" s="277">
        <v>3</v>
      </c>
      <c r="D58" s="277">
        <v>64</v>
      </c>
      <c r="E58" s="277">
        <v>96</v>
      </c>
      <c r="F58" s="277">
        <v>100</v>
      </c>
    </row>
    <row r="59" spans="1:6">
      <c r="A59" s="276" t="s">
        <v>204</v>
      </c>
      <c r="B59" s="277"/>
      <c r="C59" s="277"/>
      <c r="D59" s="277">
        <v>8</v>
      </c>
      <c r="E59" s="277">
        <v>16</v>
      </c>
      <c r="F59" s="277">
        <v>24</v>
      </c>
    </row>
    <row r="60" spans="1:6">
      <c r="A60" s="276" t="s">
        <v>399</v>
      </c>
      <c r="B60" s="277"/>
      <c r="C60" s="277"/>
      <c r="D60" s="277"/>
      <c r="E60" s="277">
        <v>3</v>
      </c>
      <c r="F60" s="277">
        <v>36</v>
      </c>
    </row>
    <row r="61" spans="1:6">
      <c r="A61" s="276" t="s">
        <v>46</v>
      </c>
      <c r="B61" s="277"/>
      <c r="C61" s="277">
        <v>2</v>
      </c>
      <c r="D61" s="277">
        <v>38</v>
      </c>
      <c r="E61" s="277">
        <v>41</v>
      </c>
      <c r="F61" s="277">
        <v>10</v>
      </c>
    </row>
    <row r="62" spans="1:6">
      <c r="A62" s="276" t="s">
        <v>84</v>
      </c>
      <c r="B62" s="277">
        <v>18</v>
      </c>
      <c r="C62" s="277">
        <v>15</v>
      </c>
      <c r="D62" s="277">
        <v>14</v>
      </c>
      <c r="E62" s="277">
        <v>10</v>
      </c>
      <c r="F62" s="277">
        <v>8</v>
      </c>
    </row>
    <row r="63" spans="1:6">
      <c r="A63" s="276" t="s">
        <v>692</v>
      </c>
      <c r="B63" s="277"/>
      <c r="C63" s="277"/>
      <c r="D63" s="277"/>
      <c r="E63" s="277"/>
      <c r="F63" s="277">
        <v>3</v>
      </c>
    </row>
    <row r="64" spans="1:6">
      <c r="A64" s="276" t="s">
        <v>87</v>
      </c>
      <c r="B64" s="277"/>
      <c r="C64" s="277">
        <v>6</v>
      </c>
      <c r="D64" s="277">
        <v>34</v>
      </c>
      <c r="E64" s="277">
        <v>45</v>
      </c>
      <c r="F64" s="277">
        <v>49</v>
      </c>
    </row>
    <row r="65" spans="1:6">
      <c r="A65" s="276" t="s">
        <v>80</v>
      </c>
      <c r="B65" s="277"/>
      <c r="C65" s="277">
        <v>3</v>
      </c>
      <c r="D65" s="277">
        <v>56</v>
      </c>
      <c r="E65" s="277">
        <v>67</v>
      </c>
      <c r="F65" s="277">
        <v>71</v>
      </c>
    </row>
    <row r="66" spans="1:6">
      <c r="A66" s="276" t="s">
        <v>63</v>
      </c>
      <c r="B66" s="277"/>
      <c r="C66" s="277"/>
      <c r="D66" s="277"/>
      <c r="E66" s="277">
        <v>6</v>
      </c>
      <c r="F66" s="277">
        <v>17</v>
      </c>
    </row>
    <row r="67" spans="1:6">
      <c r="A67" s="276" t="s">
        <v>195</v>
      </c>
      <c r="B67" s="277"/>
      <c r="C67" s="277">
        <v>5</v>
      </c>
      <c r="D67" s="277">
        <v>114</v>
      </c>
      <c r="E67" s="277">
        <v>189</v>
      </c>
      <c r="F67" s="277">
        <v>236</v>
      </c>
    </row>
    <row r="68" spans="1:6">
      <c r="A68" s="276" t="s">
        <v>216</v>
      </c>
      <c r="B68" s="277"/>
      <c r="C68" s="277"/>
      <c r="D68" s="277">
        <v>9</v>
      </c>
      <c r="E68" s="277">
        <v>43</v>
      </c>
      <c r="F68" s="277">
        <v>71</v>
      </c>
    </row>
    <row r="69" spans="1:6">
      <c r="A69" s="276" t="s">
        <v>26</v>
      </c>
      <c r="B69" s="277">
        <v>4</v>
      </c>
      <c r="C69" s="277">
        <v>2</v>
      </c>
      <c r="D69" s="277"/>
      <c r="E69" s="277">
        <v>1</v>
      </c>
      <c r="F69" s="277"/>
    </row>
    <row r="70" spans="1:6">
      <c r="A70" s="276" t="s">
        <v>28</v>
      </c>
      <c r="B70" s="277">
        <v>36</v>
      </c>
      <c r="C70" s="277">
        <v>27</v>
      </c>
      <c r="D70" s="277">
        <v>20</v>
      </c>
      <c r="E70" s="277">
        <v>18</v>
      </c>
      <c r="F70" s="277">
        <v>23</v>
      </c>
    </row>
    <row r="71" spans="1:6">
      <c r="A71" s="276" t="s">
        <v>30</v>
      </c>
      <c r="B71" s="277">
        <v>6</v>
      </c>
      <c r="C71" s="277">
        <v>8</v>
      </c>
      <c r="D71" s="277">
        <v>3</v>
      </c>
      <c r="E71" s="277">
        <v>3</v>
      </c>
      <c r="F71" s="277">
        <v>2</v>
      </c>
    </row>
    <row r="72" spans="1:6">
      <c r="A72" s="276" t="s">
        <v>32</v>
      </c>
      <c r="B72" s="277">
        <v>30</v>
      </c>
      <c r="C72" s="277">
        <v>22</v>
      </c>
      <c r="D72" s="277">
        <v>17</v>
      </c>
      <c r="E72" s="277">
        <v>20</v>
      </c>
      <c r="F72" s="277">
        <v>14</v>
      </c>
    </row>
    <row r="73" spans="1:6">
      <c r="A73" s="276" t="s">
        <v>34</v>
      </c>
      <c r="B73" s="277">
        <v>42</v>
      </c>
      <c r="C73" s="277">
        <v>44</v>
      </c>
      <c r="D73" s="277">
        <v>44</v>
      </c>
      <c r="E73" s="277">
        <v>34</v>
      </c>
      <c r="F73" s="277">
        <v>38</v>
      </c>
    </row>
    <row r="74" spans="1:6">
      <c r="A74" s="276" t="s">
        <v>36</v>
      </c>
      <c r="B74" s="277">
        <v>2</v>
      </c>
      <c r="C74" s="277">
        <v>5</v>
      </c>
      <c r="D74" s="277">
        <v>3</v>
      </c>
      <c r="E74" s="277">
        <v>3</v>
      </c>
      <c r="F74" s="277"/>
    </row>
    <row r="75" spans="1:6">
      <c r="A75" s="276" t="s">
        <v>38</v>
      </c>
      <c r="B75" s="277"/>
      <c r="C75" s="277"/>
      <c r="D75" s="277">
        <v>1</v>
      </c>
      <c r="E75" s="277"/>
      <c r="F75" s="277"/>
    </row>
    <row r="76" spans="1:6">
      <c r="A76" s="276" t="s">
        <v>156</v>
      </c>
      <c r="B76" s="277">
        <v>1</v>
      </c>
      <c r="C76" s="277"/>
      <c r="D76" s="277"/>
      <c r="E76" s="277"/>
      <c r="F76" s="277"/>
    </row>
    <row r="77" spans="1:6">
      <c r="A77" s="276" t="s">
        <v>131</v>
      </c>
      <c r="B77" s="277">
        <v>51</v>
      </c>
      <c r="C77" s="277">
        <v>47</v>
      </c>
      <c r="D77" s="277">
        <v>36</v>
      </c>
      <c r="E77" s="277">
        <v>32</v>
      </c>
      <c r="F77" s="277">
        <v>29</v>
      </c>
    </row>
    <row r="78" spans="1:6">
      <c r="A78" s="276" t="s">
        <v>138</v>
      </c>
      <c r="B78" s="277">
        <v>6</v>
      </c>
      <c r="C78" s="277">
        <v>7</v>
      </c>
      <c r="D78" s="277">
        <v>8</v>
      </c>
      <c r="E78" s="277">
        <v>8</v>
      </c>
      <c r="F78" s="277">
        <v>8</v>
      </c>
    </row>
    <row r="79" spans="1:6">
      <c r="A79" s="276" t="s">
        <v>140</v>
      </c>
      <c r="B79" s="277">
        <v>8</v>
      </c>
      <c r="C79" s="277">
        <v>11</v>
      </c>
      <c r="D79" s="277">
        <v>7</v>
      </c>
      <c r="E79" s="277">
        <v>4</v>
      </c>
      <c r="F79" s="277">
        <v>2</v>
      </c>
    </row>
    <row r="80" spans="1:6">
      <c r="A80" s="276" t="s">
        <v>142</v>
      </c>
      <c r="B80" s="277">
        <v>3</v>
      </c>
      <c r="C80" s="277">
        <v>3</v>
      </c>
      <c r="D80" s="277">
        <v>2</v>
      </c>
      <c r="E80" s="277">
        <v>2</v>
      </c>
      <c r="F80" s="277">
        <v>4</v>
      </c>
    </row>
    <row r="81" spans="1:6">
      <c r="A81" s="276" t="s">
        <v>144</v>
      </c>
      <c r="B81" s="277">
        <v>15</v>
      </c>
      <c r="C81" s="277">
        <v>16</v>
      </c>
      <c r="D81" s="277">
        <v>18</v>
      </c>
      <c r="E81" s="277">
        <v>18</v>
      </c>
      <c r="F81" s="277">
        <v>1</v>
      </c>
    </row>
    <row r="82" spans="1:6">
      <c r="A82" s="276" t="s">
        <v>693</v>
      </c>
      <c r="B82" s="277"/>
      <c r="C82" s="277"/>
      <c r="D82" s="277"/>
      <c r="E82" s="277"/>
      <c r="F82" s="277">
        <v>25</v>
      </c>
    </row>
    <row r="83" spans="1:6">
      <c r="A83" s="276" t="s">
        <v>135</v>
      </c>
      <c r="B83" s="277">
        <v>9</v>
      </c>
      <c r="C83" s="277">
        <v>8</v>
      </c>
      <c r="D83" s="277">
        <v>9</v>
      </c>
      <c r="E83" s="277">
        <v>10</v>
      </c>
      <c r="F83" s="277">
        <v>10</v>
      </c>
    </row>
    <row r="84" spans="1:6">
      <c r="A84" s="276" t="s">
        <v>149</v>
      </c>
      <c r="B84" s="277">
        <v>1</v>
      </c>
      <c r="C84" s="277"/>
      <c r="D84" s="277"/>
      <c r="E84" s="277"/>
      <c r="F84" s="277"/>
    </row>
    <row r="85" spans="1:6">
      <c r="A85" s="276" t="s">
        <v>151</v>
      </c>
      <c r="B85" s="277">
        <v>7</v>
      </c>
      <c r="C85" s="277">
        <v>12</v>
      </c>
      <c r="D85" s="277">
        <v>9</v>
      </c>
      <c r="E85" s="277">
        <v>7</v>
      </c>
      <c r="F85" s="277">
        <v>5</v>
      </c>
    </row>
    <row r="86" spans="1:6">
      <c r="A86" s="276" t="s">
        <v>153</v>
      </c>
      <c r="B86" s="277">
        <v>3</v>
      </c>
      <c r="C86" s="277">
        <v>3</v>
      </c>
      <c r="D86" s="277">
        <v>2</v>
      </c>
      <c r="E86" s="277">
        <v>1</v>
      </c>
      <c r="F86" s="277">
        <v>1</v>
      </c>
    </row>
    <row r="87" spans="1:6">
      <c r="A87" s="276" t="s">
        <v>158</v>
      </c>
      <c r="B87" s="277">
        <v>4</v>
      </c>
      <c r="C87" s="277">
        <v>1</v>
      </c>
      <c r="D87" s="277">
        <v>2</v>
      </c>
      <c r="E87" s="277">
        <v>2</v>
      </c>
      <c r="F87" s="277">
        <v>2</v>
      </c>
    </row>
    <row r="88" spans="1:6">
      <c r="A88" s="276" t="s">
        <v>146</v>
      </c>
      <c r="B88" s="277">
        <v>3</v>
      </c>
      <c r="C88" s="277">
        <v>2</v>
      </c>
      <c r="D88" s="277">
        <v>2</v>
      </c>
      <c r="E88" s="277">
        <v>3</v>
      </c>
      <c r="F88" s="277">
        <v>3</v>
      </c>
    </row>
    <row r="89" spans="1:6">
      <c r="A89" s="276" t="s">
        <v>163</v>
      </c>
      <c r="B89" s="277"/>
      <c r="C89" s="277"/>
      <c r="D89" s="277"/>
      <c r="E89" s="277">
        <v>1</v>
      </c>
      <c r="F89" s="277"/>
    </row>
    <row r="90" spans="1:6">
      <c r="A90" s="276" t="s">
        <v>160</v>
      </c>
      <c r="B90" s="277">
        <v>1</v>
      </c>
      <c r="C90" s="277">
        <v>1</v>
      </c>
      <c r="D90" s="277">
        <v>3</v>
      </c>
      <c r="E90" s="277">
        <v>3</v>
      </c>
      <c r="F90" s="277">
        <v>1</v>
      </c>
    </row>
    <row r="91" spans="1:6">
      <c r="A91" s="276" t="s">
        <v>162</v>
      </c>
      <c r="B91" s="277">
        <v>8</v>
      </c>
      <c r="C91" s="277">
        <v>7</v>
      </c>
      <c r="D91" s="277">
        <v>5</v>
      </c>
      <c r="E91" s="277">
        <v>7</v>
      </c>
      <c r="F91" s="277">
        <v>3</v>
      </c>
    </row>
    <row r="92" spans="1:6">
      <c r="A92" s="276" t="s">
        <v>166</v>
      </c>
      <c r="B92" s="277">
        <v>4</v>
      </c>
      <c r="C92" s="277">
        <v>7</v>
      </c>
      <c r="D92" s="277">
        <v>8</v>
      </c>
      <c r="E92" s="277">
        <v>10</v>
      </c>
      <c r="F92" s="277">
        <v>10</v>
      </c>
    </row>
    <row r="93" spans="1:6">
      <c r="A93" s="276" t="s">
        <v>168</v>
      </c>
      <c r="B93" s="277">
        <v>29</v>
      </c>
      <c r="C93" s="277">
        <v>30</v>
      </c>
      <c r="D93" s="277">
        <v>21</v>
      </c>
      <c r="E93" s="277">
        <v>16</v>
      </c>
      <c r="F93" s="277">
        <v>20</v>
      </c>
    </row>
    <row r="94" spans="1:6">
      <c r="A94" s="276" t="s">
        <v>133</v>
      </c>
      <c r="B94" s="277">
        <v>18</v>
      </c>
      <c r="C94" s="277">
        <v>20</v>
      </c>
      <c r="D94" s="277">
        <v>15</v>
      </c>
      <c r="E94" s="277">
        <v>11</v>
      </c>
      <c r="F94" s="277">
        <v>11</v>
      </c>
    </row>
    <row r="95" spans="1:6">
      <c r="A95" s="276" t="s">
        <v>220</v>
      </c>
      <c r="B95" s="277"/>
      <c r="C95" s="277"/>
      <c r="D95" s="277"/>
      <c r="E95" s="277">
        <v>39</v>
      </c>
      <c r="F95" s="277">
        <v>91</v>
      </c>
    </row>
    <row r="96" spans="1:6">
      <c r="A96" s="276" t="s">
        <v>301</v>
      </c>
      <c r="B96" s="277">
        <v>14</v>
      </c>
      <c r="C96" s="277">
        <v>12</v>
      </c>
      <c r="D96" s="277">
        <v>14</v>
      </c>
      <c r="E96" s="277">
        <v>21</v>
      </c>
      <c r="F96" s="277">
        <v>25</v>
      </c>
    </row>
    <row r="97" spans="1:6">
      <c r="A97" s="276" t="s">
        <v>316</v>
      </c>
      <c r="B97" s="277"/>
      <c r="C97" s="277"/>
      <c r="D97" s="277"/>
      <c r="E97" s="277">
        <v>8</v>
      </c>
      <c r="F97" s="277">
        <v>28</v>
      </c>
    </row>
    <row r="98" spans="1:6">
      <c r="A98" s="276" t="s">
        <v>303</v>
      </c>
      <c r="B98" s="277"/>
      <c r="C98" s="277"/>
      <c r="D98" s="277"/>
      <c r="E98" s="277">
        <v>1</v>
      </c>
      <c r="F98" s="277"/>
    </row>
    <row r="99" spans="1:6">
      <c r="A99" s="276" t="s">
        <v>294</v>
      </c>
      <c r="B99" s="277"/>
      <c r="C99" s="277"/>
      <c r="D99" s="277"/>
      <c r="E99" s="277">
        <v>2</v>
      </c>
      <c r="F99" s="277">
        <v>5</v>
      </c>
    </row>
    <row r="100" spans="1:6">
      <c r="A100" s="276" t="s">
        <v>494</v>
      </c>
      <c r="B100" s="277">
        <v>1</v>
      </c>
      <c r="C100" s="277">
        <v>3</v>
      </c>
      <c r="D100" s="277">
        <v>9</v>
      </c>
      <c r="E100" s="277">
        <v>27</v>
      </c>
      <c r="F100" s="277"/>
    </row>
    <row r="101" spans="1:6">
      <c r="A101" s="276" t="s">
        <v>305</v>
      </c>
      <c r="B101" s="277">
        <v>15</v>
      </c>
      <c r="C101" s="277">
        <v>17</v>
      </c>
      <c r="D101" s="277">
        <v>7</v>
      </c>
      <c r="E101" s="277">
        <v>13</v>
      </c>
      <c r="F101" s="277">
        <v>11</v>
      </c>
    </row>
    <row r="102" spans="1:6">
      <c r="A102" s="276" t="s">
        <v>498</v>
      </c>
      <c r="B102" s="277"/>
      <c r="C102" s="277"/>
      <c r="D102" s="277"/>
      <c r="E102" s="277">
        <v>1</v>
      </c>
      <c r="F102" s="277"/>
    </row>
    <row r="103" spans="1:6">
      <c r="A103" s="276" t="s">
        <v>733</v>
      </c>
      <c r="B103" s="277"/>
      <c r="C103" s="277"/>
      <c r="D103" s="277"/>
      <c r="E103" s="277"/>
      <c r="F103" s="277">
        <v>3</v>
      </c>
    </row>
    <row r="104" spans="1:6">
      <c r="A104" s="276" t="s">
        <v>734</v>
      </c>
      <c r="B104" s="277"/>
      <c r="C104" s="277"/>
      <c r="D104" s="277"/>
      <c r="E104" s="277"/>
      <c r="F104" s="277">
        <v>2</v>
      </c>
    </row>
    <row r="105" spans="1:6">
      <c r="A105" s="276" t="s">
        <v>299</v>
      </c>
      <c r="B105" s="277"/>
      <c r="C105" s="277"/>
      <c r="D105" s="277"/>
      <c r="E105" s="277">
        <v>1</v>
      </c>
      <c r="F105" s="277">
        <v>3</v>
      </c>
    </row>
    <row r="106" spans="1:6">
      <c r="A106" s="276" t="s">
        <v>310</v>
      </c>
      <c r="B106" s="277"/>
      <c r="C106" s="277"/>
      <c r="D106" s="277"/>
      <c r="E106" s="277">
        <v>1</v>
      </c>
      <c r="F106" s="277">
        <v>4</v>
      </c>
    </row>
    <row r="107" spans="1:6">
      <c r="A107" s="276" t="s">
        <v>312</v>
      </c>
      <c r="B107" s="277"/>
      <c r="C107" s="277">
        <v>2</v>
      </c>
      <c r="D107" s="277">
        <v>4</v>
      </c>
      <c r="E107" s="277"/>
      <c r="F107" s="277"/>
    </row>
    <row r="108" spans="1:6">
      <c r="A108" s="276" t="s">
        <v>735</v>
      </c>
      <c r="B108" s="277"/>
      <c r="C108" s="277"/>
      <c r="D108" s="277"/>
      <c r="E108" s="277"/>
      <c r="F108" s="277">
        <v>1</v>
      </c>
    </row>
    <row r="109" spans="1:6">
      <c r="A109" s="276" t="s">
        <v>314</v>
      </c>
      <c r="B109" s="277"/>
      <c r="C109" s="277">
        <v>2</v>
      </c>
      <c r="D109" s="277">
        <v>5</v>
      </c>
      <c r="E109" s="277">
        <v>8</v>
      </c>
      <c r="F109" s="277">
        <v>6</v>
      </c>
    </row>
    <row r="110" spans="1:6">
      <c r="A110" s="276" t="s">
        <v>504</v>
      </c>
      <c r="B110" s="277"/>
      <c r="C110" s="277"/>
      <c r="D110" s="277"/>
      <c r="E110" s="277">
        <v>2</v>
      </c>
      <c r="F110" s="277">
        <v>1</v>
      </c>
    </row>
    <row r="111" spans="1:6">
      <c r="A111" s="276" t="s">
        <v>726</v>
      </c>
      <c r="B111" s="277"/>
      <c r="C111" s="277"/>
      <c r="D111" s="277"/>
      <c r="E111" s="277"/>
      <c r="F111" s="277">
        <v>1</v>
      </c>
    </row>
    <row r="112" spans="1:6">
      <c r="A112" s="276" t="s">
        <v>307</v>
      </c>
      <c r="B112" s="277"/>
      <c r="C112" s="277"/>
      <c r="D112" s="277"/>
      <c r="E112" s="277">
        <v>1</v>
      </c>
      <c r="F112" s="277">
        <v>5</v>
      </c>
    </row>
    <row r="113" spans="1:6">
      <c r="A113" s="276" t="s">
        <v>736</v>
      </c>
      <c r="B113" s="277"/>
      <c r="C113" s="277"/>
      <c r="D113" s="277"/>
      <c r="E113" s="277"/>
      <c r="F113" s="277">
        <v>5</v>
      </c>
    </row>
    <row r="114" spans="1:6">
      <c r="A114" s="276" t="s">
        <v>737</v>
      </c>
      <c r="B114" s="277"/>
      <c r="C114" s="277"/>
      <c r="D114" s="277"/>
      <c r="E114" s="277"/>
      <c r="F114" s="277">
        <v>2</v>
      </c>
    </row>
    <row r="115" spans="1:6">
      <c r="A115" s="276" t="s">
        <v>297</v>
      </c>
      <c r="B115" s="277"/>
      <c r="C115" s="277"/>
      <c r="D115" s="277"/>
      <c r="E115" s="277">
        <v>2</v>
      </c>
      <c r="F115" s="277">
        <v>8</v>
      </c>
    </row>
    <row r="116" spans="1:6">
      <c r="A116" s="276" t="s">
        <v>279</v>
      </c>
      <c r="B116" s="277">
        <v>27</v>
      </c>
      <c r="C116" s="277">
        <v>39</v>
      </c>
      <c r="D116" s="277">
        <v>2</v>
      </c>
      <c r="E116" s="277"/>
      <c r="F116" s="277"/>
    </row>
    <row r="117" spans="1:6">
      <c r="A117" s="276" t="s">
        <v>281</v>
      </c>
      <c r="B117" s="277"/>
      <c r="C117" s="277"/>
      <c r="D117" s="277">
        <v>61</v>
      </c>
      <c r="E117" s="277">
        <v>68</v>
      </c>
      <c r="F117" s="277">
        <v>82</v>
      </c>
    </row>
    <row r="118" spans="1:6">
      <c r="A118" s="276" t="s">
        <v>283</v>
      </c>
      <c r="B118" s="277"/>
      <c r="C118" s="277"/>
      <c r="D118" s="277">
        <v>1</v>
      </c>
      <c r="E118" s="277"/>
      <c r="F118" s="277"/>
    </row>
    <row r="119" spans="1:6">
      <c r="A119" s="276" t="s">
        <v>289</v>
      </c>
      <c r="B119" s="277">
        <v>9</v>
      </c>
      <c r="C119" s="277">
        <v>5</v>
      </c>
      <c r="D119" s="277">
        <v>6</v>
      </c>
      <c r="E119" s="277"/>
      <c r="F119" s="277"/>
    </row>
    <row r="120" spans="1:6">
      <c r="A120" s="276" t="s">
        <v>253</v>
      </c>
      <c r="B120" s="277">
        <v>3</v>
      </c>
      <c r="C120" s="277"/>
      <c r="D120" s="277"/>
      <c r="E120" s="277"/>
      <c r="F120" s="277"/>
    </row>
    <row r="121" spans="1:6">
      <c r="A121" s="276" t="s">
        <v>707</v>
      </c>
      <c r="B121" s="277"/>
      <c r="C121" s="277"/>
      <c r="D121" s="277"/>
      <c r="E121" s="277"/>
      <c r="F121" s="277">
        <v>10</v>
      </c>
    </row>
    <row r="122" spans="1:6">
      <c r="A122" s="276" t="s">
        <v>257</v>
      </c>
      <c r="B122" s="277">
        <v>23</v>
      </c>
      <c r="C122" s="277">
        <v>18</v>
      </c>
      <c r="D122" s="277">
        <v>12</v>
      </c>
      <c r="E122" s="277">
        <v>11</v>
      </c>
      <c r="F122" s="277">
        <v>6</v>
      </c>
    </row>
    <row r="123" spans="1:6">
      <c r="A123" s="276" t="s">
        <v>275</v>
      </c>
      <c r="B123" s="277">
        <v>1</v>
      </c>
      <c r="C123" s="277"/>
      <c r="D123" s="277"/>
      <c r="E123" s="277"/>
      <c r="F123" s="277"/>
    </row>
    <row r="124" spans="1:6">
      <c r="A124" s="276" t="s">
        <v>244</v>
      </c>
      <c r="B124" s="277">
        <v>15</v>
      </c>
      <c r="C124" s="277">
        <v>16</v>
      </c>
      <c r="D124" s="277">
        <v>14</v>
      </c>
      <c r="E124" s="277">
        <v>12</v>
      </c>
      <c r="F124" s="277">
        <v>9</v>
      </c>
    </row>
    <row r="125" spans="1:6">
      <c r="A125" s="276" t="s">
        <v>250</v>
      </c>
      <c r="B125" s="277">
        <v>25</v>
      </c>
      <c r="C125" s="277">
        <v>16</v>
      </c>
      <c r="D125" s="277">
        <v>14</v>
      </c>
      <c r="E125" s="277">
        <v>18</v>
      </c>
      <c r="F125" s="277">
        <v>22</v>
      </c>
    </row>
    <row r="126" spans="1:6">
      <c r="A126" s="276" t="s">
        <v>246</v>
      </c>
      <c r="B126" s="277"/>
      <c r="C126" s="277"/>
      <c r="D126" s="277">
        <v>3</v>
      </c>
      <c r="E126" s="277">
        <v>6</v>
      </c>
      <c r="F126" s="277">
        <v>15</v>
      </c>
    </row>
    <row r="127" spans="1:6">
      <c r="A127" s="276" t="s">
        <v>629</v>
      </c>
      <c r="B127" s="277"/>
      <c r="C127" s="277"/>
      <c r="D127" s="277"/>
      <c r="E127" s="277">
        <v>1</v>
      </c>
      <c r="F127" s="277">
        <v>1</v>
      </c>
    </row>
    <row r="128" spans="1:6">
      <c r="A128" s="276" t="s">
        <v>262</v>
      </c>
      <c r="B128" s="277">
        <v>2</v>
      </c>
      <c r="C128" s="277">
        <v>4</v>
      </c>
      <c r="D128" s="277">
        <v>8</v>
      </c>
      <c r="E128" s="277">
        <v>7</v>
      </c>
      <c r="F128" s="277">
        <v>2</v>
      </c>
    </row>
    <row r="129" spans="1:6">
      <c r="A129" s="276" t="s">
        <v>264</v>
      </c>
      <c r="B129" s="277">
        <v>4</v>
      </c>
      <c r="C129" s="277">
        <v>5</v>
      </c>
      <c r="D129" s="277">
        <v>6</v>
      </c>
      <c r="E129" s="277">
        <v>7</v>
      </c>
      <c r="F129" s="277">
        <v>6</v>
      </c>
    </row>
    <row r="130" spans="1:6">
      <c r="A130" s="276" t="s">
        <v>266</v>
      </c>
      <c r="B130" s="277">
        <v>9</v>
      </c>
      <c r="C130" s="277">
        <v>5</v>
      </c>
      <c r="D130" s="277">
        <v>10</v>
      </c>
      <c r="E130" s="277">
        <v>10</v>
      </c>
      <c r="F130" s="277">
        <v>10</v>
      </c>
    </row>
    <row r="131" spans="1:6">
      <c r="A131" s="276" t="s">
        <v>273</v>
      </c>
      <c r="B131" s="277">
        <v>11</v>
      </c>
      <c r="C131" s="277">
        <v>8</v>
      </c>
      <c r="D131" s="277">
        <v>4</v>
      </c>
      <c r="E131" s="277">
        <v>5</v>
      </c>
      <c r="F131" s="277">
        <v>6</v>
      </c>
    </row>
    <row r="132" spans="1:6">
      <c r="A132" s="276" t="s">
        <v>286</v>
      </c>
      <c r="B132" s="277">
        <v>45</v>
      </c>
      <c r="C132" s="277">
        <v>45</v>
      </c>
      <c r="D132" s="277">
        <v>47</v>
      </c>
      <c r="E132" s="277">
        <v>50</v>
      </c>
      <c r="F132" s="277">
        <v>47</v>
      </c>
    </row>
    <row r="133" spans="1:6">
      <c r="A133" s="276" t="s">
        <v>259</v>
      </c>
      <c r="B133" s="277">
        <v>22</v>
      </c>
      <c r="C133" s="277">
        <v>22</v>
      </c>
      <c r="D133" s="277">
        <v>17</v>
      </c>
      <c r="E133" s="277">
        <v>6</v>
      </c>
      <c r="F133" s="277">
        <v>15</v>
      </c>
    </row>
    <row r="134" spans="1:6">
      <c r="A134" t="s">
        <v>738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9B41-581D-9F41-BE28-0E2C6123D893}">
  <dimension ref="A1:H134"/>
  <sheetViews>
    <sheetView topLeftCell="A101" workbookViewId="0">
      <selection activeCell="A134" sqref="A134"/>
    </sheetView>
  </sheetViews>
  <sheetFormatPr defaultColWidth="15.625" defaultRowHeight="15.75"/>
  <sheetData>
    <row r="1" spans="1:6">
      <c r="A1" s="274" t="s">
        <v>717</v>
      </c>
      <c r="B1" s="274" t="s">
        <v>718</v>
      </c>
      <c r="C1" s="274" t="s">
        <v>719</v>
      </c>
      <c r="D1" s="274" t="s">
        <v>720</v>
      </c>
      <c r="E1" s="274" t="s">
        <v>721</v>
      </c>
      <c r="F1" s="274" t="s">
        <v>722</v>
      </c>
    </row>
    <row r="2" spans="1:6">
      <c r="A2" s="275" t="s">
        <v>723</v>
      </c>
      <c r="B2" s="275" t="s">
        <v>724</v>
      </c>
      <c r="C2" s="275" t="s">
        <v>724</v>
      </c>
      <c r="D2" s="275" t="s">
        <v>724</v>
      </c>
      <c r="E2" s="275" t="s">
        <v>724</v>
      </c>
      <c r="F2" s="275" t="s">
        <v>724</v>
      </c>
    </row>
    <row r="3" spans="1:6">
      <c r="A3" s="276" t="s">
        <v>73</v>
      </c>
      <c r="B3" s="277">
        <v>8</v>
      </c>
      <c r="C3" s="277">
        <v>4</v>
      </c>
      <c r="D3" s="277">
        <v>11</v>
      </c>
      <c r="E3" s="277">
        <v>6</v>
      </c>
      <c r="F3" s="277">
        <v>8</v>
      </c>
    </row>
    <row r="4" spans="1:6">
      <c r="A4" s="276" t="s">
        <v>23</v>
      </c>
      <c r="B4" s="277">
        <v>1</v>
      </c>
      <c r="C4" s="277">
        <v>3</v>
      </c>
      <c r="D4" s="277">
        <v>2</v>
      </c>
      <c r="E4" s="277">
        <v>1</v>
      </c>
      <c r="F4" s="277"/>
    </row>
    <row r="5" spans="1:6">
      <c r="A5" s="276" t="s">
        <v>21</v>
      </c>
      <c r="B5" s="277">
        <v>23</v>
      </c>
      <c r="C5" s="277">
        <v>21</v>
      </c>
      <c r="D5" s="277">
        <v>22</v>
      </c>
      <c r="E5" s="277">
        <v>20</v>
      </c>
      <c r="F5" s="277">
        <v>16</v>
      </c>
    </row>
    <row r="6" spans="1:6">
      <c r="A6" s="43" t="s">
        <v>117</v>
      </c>
      <c r="B6" s="277"/>
      <c r="C6" s="277"/>
      <c r="D6" s="277"/>
      <c r="E6" s="277"/>
      <c r="F6" s="277"/>
    </row>
    <row r="7" spans="1:6">
      <c r="A7" s="276" t="s">
        <v>121</v>
      </c>
      <c r="B7" s="277">
        <v>4</v>
      </c>
      <c r="C7" s="277">
        <v>1</v>
      </c>
      <c r="D7" s="277">
        <v>4</v>
      </c>
      <c r="E7" s="277">
        <v>2</v>
      </c>
      <c r="F7" s="277">
        <v>2</v>
      </c>
    </row>
    <row r="8" spans="1:6">
      <c r="A8" s="276" t="s">
        <v>119</v>
      </c>
      <c r="B8" s="277">
        <v>4</v>
      </c>
      <c r="C8" s="277">
        <v>1</v>
      </c>
      <c r="D8" s="277">
        <v>3</v>
      </c>
      <c r="E8" s="277">
        <v>1</v>
      </c>
      <c r="F8" s="277"/>
    </row>
    <row r="9" spans="1:6">
      <c r="A9" s="276" t="s">
        <v>67</v>
      </c>
      <c r="B9" s="277">
        <v>4</v>
      </c>
      <c r="C9" s="277">
        <v>2</v>
      </c>
      <c r="D9" s="277">
        <v>1</v>
      </c>
      <c r="E9" s="277">
        <v>1</v>
      </c>
      <c r="F9" s="277">
        <v>3</v>
      </c>
    </row>
    <row r="10" spans="1:6">
      <c r="A10" s="276" t="s">
        <v>69</v>
      </c>
      <c r="B10" s="277">
        <v>3</v>
      </c>
      <c r="C10" s="277">
        <v>4</v>
      </c>
      <c r="D10" s="277"/>
      <c r="E10" s="277"/>
      <c r="F10" s="277">
        <v>2</v>
      </c>
    </row>
    <row r="11" spans="1:6">
      <c r="A11" s="276" t="s">
        <v>200</v>
      </c>
      <c r="B11" s="277">
        <v>149</v>
      </c>
      <c r="C11" s="277">
        <v>158</v>
      </c>
      <c r="D11" s="277">
        <v>135</v>
      </c>
      <c r="E11" s="277">
        <v>128</v>
      </c>
      <c r="F11" s="277">
        <v>108</v>
      </c>
    </row>
    <row r="12" spans="1:6">
      <c r="A12" s="276" t="s">
        <v>75</v>
      </c>
      <c r="B12" s="277"/>
      <c r="C12" s="277"/>
      <c r="D12" s="277"/>
      <c r="E12" s="277">
        <v>1</v>
      </c>
      <c r="F12" s="277">
        <v>1</v>
      </c>
    </row>
    <row r="13" spans="1:6">
      <c r="A13" s="276" t="s">
        <v>58</v>
      </c>
      <c r="B13" s="277"/>
      <c r="C13" s="277"/>
      <c r="D13" s="277"/>
      <c r="E13" s="277">
        <v>1</v>
      </c>
      <c r="F13" s="277"/>
    </row>
    <row r="14" spans="1:6">
      <c r="A14" s="276" t="s">
        <v>43</v>
      </c>
      <c r="B14" s="277">
        <v>30</v>
      </c>
      <c r="C14" s="277">
        <v>18</v>
      </c>
      <c r="D14" s="277">
        <v>14</v>
      </c>
      <c r="E14" s="277">
        <v>14</v>
      </c>
      <c r="F14" s="277">
        <v>14</v>
      </c>
    </row>
    <row r="15" spans="1:6">
      <c r="A15" s="276" t="s">
        <v>45</v>
      </c>
      <c r="B15" s="277">
        <v>6</v>
      </c>
      <c r="C15" s="277">
        <v>10</v>
      </c>
      <c r="D15" s="277">
        <v>14</v>
      </c>
      <c r="E15" s="277">
        <v>8</v>
      </c>
      <c r="F15" s="277">
        <v>10</v>
      </c>
    </row>
    <row r="16" spans="1:6">
      <c r="A16" s="276" t="s">
        <v>731</v>
      </c>
      <c r="B16" s="277"/>
      <c r="C16" s="277"/>
      <c r="D16" s="277"/>
      <c r="E16" s="277"/>
      <c r="F16" s="277"/>
    </row>
    <row r="17" spans="1:8">
      <c r="A17" s="276" t="s">
        <v>49</v>
      </c>
      <c r="B17" s="277">
        <v>9</v>
      </c>
      <c r="C17" s="277">
        <v>8</v>
      </c>
      <c r="D17" s="277">
        <v>11</v>
      </c>
      <c r="E17" s="277">
        <v>5</v>
      </c>
      <c r="F17" s="277">
        <v>9</v>
      </c>
    </row>
    <row r="18" spans="1:8">
      <c r="A18" s="276" t="s">
        <v>51</v>
      </c>
      <c r="B18" s="277">
        <v>62</v>
      </c>
      <c r="C18" s="277">
        <v>62</v>
      </c>
      <c r="D18" s="277">
        <v>53</v>
      </c>
      <c r="E18" s="277">
        <v>48</v>
      </c>
      <c r="F18" s="277">
        <v>31</v>
      </c>
    </row>
    <row r="19" spans="1:8">
      <c r="A19" s="276" t="s">
        <v>53</v>
      </c>
      <c r="B19" s="277">
        <v>11</v>
      </c>
      <c r="C19" s="277">
        <v>14</v>
      </c>
      <c r="D19" s="277">
        <v>10</v>
      </c>
      <c r="E19" s="277">
        <v>4</v>
      </c>
      <c r="F19" s="277">
        <v>14</v>
      </c>
    </row>
    <row r="20" spans="1:8">
      <c r="A20" s="276" t="s">
        <v>55</v>
      </c>
      <c r="B20" s="277">
        <v>50</v>
      </c>
      <c r="C20" s="277">
        <v>43</v>
      </c>
      <c r="D20" s="277">
        <v>36</v>
      </c>
      <c r="E20" s="277">
        <v>25</v>
      </c>
      <c r="F20" s="277">
        <v>15</v>
      </c>
    </row>
    <row r="21" spans="1:8">
      <c r="A21" s="276" t="s">
        <v>57</v>
      </c>
      <c r="B21" s="277">
        <v>13</v>
      </c>
      <c r="C21" s="277">
        <v>6</v>
      </c>
      <c r="D21" s="277">
        <v>8</v>
      </c>
      <c r="E21" s="277">
        <v>1</v>
      </c>
      <c r="F21" s="277">
        <v>2</v>
      </c>
    </row>
    <row r="22" spans="1:8">
      <c r="A22" s="276" t="s">
        <v>111</v>
      </c>
      <c r="B22" s="277"/>
      <c r="C22" s="277"/>
      <c r="D22" s="277"/>
      <c r="E22" s="277"/>
      <c r="F22" s="277">
        <v>3</v>
      </c>
      <c r="H22" s="278" t="s">
        <v>688</v>
      </c>
    </row>
    <row r="23" spans="1:8">
      <c r="A23" s="276" t="s">
        <v>97</v>
      </c>
      <c r="B23" s="277"/>
      <c r="C23" s="277"/>
      <c r="D23" s="277">
        <v>6</v>
      </c>
      <c r="E23" s="277">
        <v>12</v>
      </c>
      <c r="F23" s="277">
        <v>13</v>
      </c>
      <c r="H23" s="278"/>
    </row>
    <row r="24" spans="1:8">
      <c r="A24" s="276" t="s">
        <v>99</v>
      </c>
      <c r="B24" s="277"/>
      <c r="C24" s="277"/>
      <c r="D24" s="277"/>
      <c r="E24" s="277">
        <v>2</v>
      </c>
      <c r="F24" s="277">
        <v>4</v>
      </c>
      <c r="H24" s="278" t="s">
        <v>689</v>
      </c>
    </row>
    <row r="25" spans="1:8">
      <c r="A25" s="276" t="s">
        <v>103</v>
      </c>
      <c r="B25" s="277">
        <v>20</v>
      </c>
      <c r="C25" s="277">
        <v>15</v>
      </c>
      <c r="D25" s="277">
        <v>18</v>
      </c>
      <c r="E25" s="277">
        <v>15</v>
      </c>
      <c r="F25" s="277">
        <v>11</v>
      </c>
      <c r="H25" s="278" t="s">
        <v>692</v>
      </c>
    </row>
    <row r="26" spans="1:8">
      <c r="A26" s="276" t="s">
        <v>105</v>
      </c>
      <c r="B26" s="277">
        <v>12</v>
      </c>
      <c r="C26" s="277">
        <v>8</v>
      </c>
      <c r="D26" s="277">
        <v>11</v>
      </c>
      <c r="E26" s="277">
        <v>7</v>
      </c>
      <c r="F26" s="277">
        <v>4</v>
      </c>
      <c r="H26" s="71"/>
    </row>
    <row r="27" spans="1:8">
      <c r="A27" s="276" t="s">
        <v>107</v>
      </c>
      <c r="B27" s="277">
        <v>37</v>
      </c>
      <c r="C27" s="277">
        <v>25</v>
      </c>
      <c r="D27" s="277">
        <v>24</v>
      </c>
      <c r="E27" s="277">
        <v>9</v>
      </c>
      <c r="F27" s="277">
        <v>3</v>
      </c>
      <c r="H27" s="71"/>
    </row>
    <row r="28" spans="1:8">
      <c r="A28" s="276" t="s">
        <v>109</v>
      </c>
      <c r="B28" s="277">
        <v>8</v>
      </c>
      <c r="C28" s="277">
        <v>7</v>
      </c>
      <c r="D28" s="277">
        <v>8</v>
      </c>
      <c r="E28" s="277">
        <v>1</v>
      </c>
      <c r="F28" s="277">
        <v>10</v>
      </c>
      <c r="H28" s="99" t="s">
        <v>61</v>
      </c>
    </row>
    <row r="29" spans="1:8">
      <c r="A29" s="276" t="s">
        <v>92</v>
      </c>
      <c r="B29" s="277"/>
      <c r="C29" s="277"/>
      <c r="D29" s="277"/>
      <c r="E29" s="277"/>
      <c r="F29" s="277"/>
      <c r="H29" s="99"/>
    </row>
    <row r="30" spans="1:8">
      <c r="A30" s="276" t="s">
        <v>688</v>
      </c>
      <c r="B30" s="277"/>
      <c r="C30" s="277"/>
      <c r="D30" s="277"/>
      <c r="E30" s="277"/>
      <c r="F30" s="277"/>
      <c r="H30" s="99"/>
    </row>
    <row r="31" spans="1:8">
      <c r="A31" s="276" t="s">
        <v>181</v>
      </c>
      <c r="B31" s="277">
        <v>1</v>
      </c>
      <c r="C31" s="277"/>
      <c r="D31" s="277">
        <v>1</v>
      </c>
      <c r="E31" s="277">
        <v>3</v>
      </c>
      <c r="F31" s="277"/>
      <c r="H31" s="99" t="s">
        <v>63</v>
      </c>
    </row>
    <row r="32" spans="1:8">
      <c r="A32" s="276" t="s">
        <v>183</v>
      </c>
      <c r="B32" s="277"/>
      <c r="C32" s="277">
        <v>1</v>
      </c>
      <c r="D32" s="277">
        <v>2</v>
      </c>
      <c r="E32" s="277"/>
      <c r="F32" s="277"/>
    </row>
    <row r="33" spans="1:6">
      <c r="A33" s="276" t="s">
        <v>124</v>
      </c>
      <c r="B33" s="277"/>
      <c r="C33" s="277"/>
      <c r="D33" s="277"/>
      <c r="E33" s="277">
        <v>1</v>
      </c>
      <c r="F33" s="277"/>
    </row>
    <row r="34" spans="1:6">
      <c r="A34" s="276" t="s">
        <v>91</v>
      </c>
      <c r="B34" s="277">
        <v>27</v>
      </c>
      <c r="C34" s="277">
        <v>27</v>
      </c>
      <c r="D34" s="277">
        <v>42</v>
      </c>
      <c r="E34" s="277">
        <v>35</v>
      </c>
      <c r="F34" s="277">
        <v>21</v>
      </c>
    </row>
    <row r="35" spans="1:6">
      <c r="A35" s="278" t="s">
        <v>689</v>
      </c>
      <c r="B35" s="277"/>
      <c r="C35" s="277"/>
      <c r="D35" s="277"/>
      <c r="E35" s="277"/>
      <c r="F35" s="277"/>
    </row>
    <row r="36" spans="1:6">
      <c r="A36" s="278" t="s">
        <v>692</v>
      </c>
      <c r="B36" s="277"/>
      <c r="C36" s="277"/>
      <c r="D36" s="277"/>
      <c r="E36" s="277"/>
      <c r="F36" s="277"/>
    </row>
    <row r="37" spans="1:6">
      <c r="A37" s="276" t="s">
        <v>77</v>
      </c>
      <c r="B37" s="277"/>
      <c r="C37" s="277">
        <v>5</v>
      </c>
      <c r="D37" s="277">
        <v>1</v>
      </c>
      <c r="E37" s="277">
        <v>3</v>
      </c>
      <c r="F37" s="277"/>
    </row>
    <row r="38" spans="1:6">
      <c r="A38" s="276" t="s">
        <v>89</v>
      </c>
      <c r="B38" s="277">
        <v>3</v>
      </c>
      <c r="C38" s="277">
        <v>1</v>
      </c>
      <c r="D38" s="277">
        <v>2</v>
      </c>
      <c r="E38" s="277"/>
      <c r="F38" s="277"/>
    </row>
    <row r="39" spans="1:6">
      <c r="A39" s="276" t="s">
        <v>86</v>
      </c>
      <c r="B39" s="277">
        <v>82</v>
      </c>
      <c r="C39" s="277">
        <v>82</v>
      </c>
      <c r="D39" s="277">
        <v>72</v>
      </c>
      <c r="E39" s="277">
        <v>61</v>
      </c>
      <c r="F39" s="277">
        <v>62</v>
      </c>
    </row>
    <row r="40" spans="1:6">
      <c r="A40" s="276" t="s">
        <v>179</v>
      </c>
      <c r="B40" s="277">
        <v>15</v>
      </c>
      <c r="C40" s="277">
        <v>16</v>
      </c>
      <c r="D40" s="277">
        <v>22</v>
      </c>
      <c r="E40" s="277">
        <v>13</v>
      </c>
      <c r="F40" s="277">
        <v>19</v>
      </c>
    </row>
    <row r="41" spans="1:6">
      <c r="A41" s="276" t="s">
        <v>79</v>
      </c>
      <c r="B41" s="277"/>
      <c r="C41" s="277"/>
      <c r="D41" s="277"/>
      <c r="E41" s="277">
        <v>1</v>
      </c>
      <c r="F41" s="277">
        <v>1</v>
      </c>
    </row>
    <row r="42" spans="1:6">
      <c r="A42" s="276" t="s">
        <v>690</v>
      </c>
      <c r="B42" s="277"/>
      <c r="C42" s="277"/>
      <c r="D42" s="277"/>
      <c r="E42" s="277"/>
      <c r="F42" s="277"/>
    </row>
    <row r="43" spans="1:6">
      <c r="A43" s="276" t="s">
        <v>126</v>
      </c>
      <c r="B43" s="277">
        <v>14</v>
      </c>
      <c r="C43" s="277">
        <v>13</v>
      </c>
      <c r="D43" s="277">
        <v>8</v>
      </c>
      <c r="E43" s="277">
        <v>12</v>
      </c>
      <c r="F43" s="277">
        <v>11</v>
      </c>
    </row>
    <row r="44" spans="1:6">
      <c r="A44" s="276" t="s">
        <v>127</v>
      </c>
      <c r="B44" s="277">
        <v>4</v>
      </c>
      <c r="C44" s="277">
        <v>7</v>
      </c>
      <c r="D44" s="277">
        <v>4</v>
      </c>
      <c r="E44" s="277">
        <v>5</v>
      </c>
      <c r="F44" s="277">
        <v>3</v>
      </c>
    </row>
    <row r="45" spans="1:6">
      <c r="A45" s="276" t="s">
        <v>61</v>
      </c>
      <c r="B45" s="277"/>
      <c r="C45" s="277"/>
      <c r="D45" s="277"/>
      <c r="E45" s="277"/>
      <c r="F45" s="277">
        <v>2</v>
      </c>
    </row>
    <row r="46" spans="1:6">
      <c r="A46" s="276" t="s">
        <v>63</v>
      </c>
      <c r="B46" s="277"/>
      <c r="C46" s="277"/>
      <c r="D46" s="277"/>
      <c r="E46" s="277"/>
      <c r="F46" s="277"/>
    </row>
    <row r="47" spans="1:6">
      <c r="A47" s="276" t="s">
        <v>94</v>
      </c>
      <c r="B47" s="277">
        <v>8</v>
      </c>
      <c r="C47" s="277">
        <v>11</v>
      </c>
      <c r="D47" s="277">
        <v>2</v>
      </c>
      <c r="E47" s="277">
        <v>6</v>
      </c>
      <c r="F47" s="277">
        <v>1</v>
      </c>
    </row>
    <row r="48" spans="1:6">
      <c r="A48" s="276" t="s">
        <v>174</v>
      </c>
      <c r="B48" s="277">
        <v>21</v>
      </c>
      <c r="C48" s="277">
        <v>21</v>
      </c>
      <c r="D48" s="277">
        <v>25</v>
      </c>
      <c r="E48" s="277">
        <v>12</v>
      </c>
      <c r="F48" s="277">
        <v>20</v>
      </c>
    </row>
    <row r="49" spans="1:6">
      <c r="A49" s="276" t="s">
        <v>176</v>
      </c>
      <c r="B49" s="277">
        <v>1</v>
      </c>
      <c r="C49" s="277">
        <v>1</v>
      </c>
      <c r="D49" s="277"/>
      <c r="E49" s="277">
        <v>2</v>
      </c>
      <c r="F49" s="277"/>
    </row>
    <row r="50" spans="1:6">
      <c r="A50" s="276" t="s">
        <v>193</v>
      </c>
      <c r="B50" s="277">
        <v>260</v>
      </c>
      <c r="C50" s="277">
        <v>222</v>
      </c>
      <c r="D50" s="277">
        <v>192</v>
      </c>
      <c r="E50" s="277">
        <v>177</v>
      </c>
      <c r="F50" s="277">
        <v>138</v>
      </c>
    </row>
    <row r="51" spans="1:6">
      <c r="A51" s="276" t="s">
        <v>208</v>
      </c>
      <c r="B51" s="277"/>
      <c r="C51" s="277"/>
      <c r="D51" s="277"/>
      <c r="E51" s="277">
        <v>3</v>
      </c>
      <c r="F51" s="277">
        <v>1</v>
      </c>
    </row>
    <row r="52" spans="1:6">
      <c r="A52" s="276" t="s">
        <v>420</v>
      </c>
      <c r="B52" s="277">
        <v>1</v>
      </c>
      <c r="C52" s="277"/>
      <c r="D52" s="277"/>
      <c r="E52" s="277"/>
      <c r="F52" s="277"/>
    </row>
    <row r="53" spans="1:6">
      <c r="A53" s="276" t="s">
        <v>210</v>
      </c>
      <c r="B53" s="277">
        <v>50</v>
      </c>
      <c r="C53" s="277">
        <v>37</v>
      </c>
      <c r="D53" s="277">
        <v>36</v>
      </c>
      <c r="E53" s="277">
        <v>36</v>
      </c>
      <c r="F53" s="277">
        <v>23</v>
      </c>
    </row>
    <row r="54" spans="1:6">
      <c r="A54" s="276" t="s">
        <v>212</v>
      </c>
      <c r="B54" s="277">
        <v>62</v>
      </c>
      <c r="C54" s="277">
        <v>45</v>
      </c>
      <c r="D54" s="277">
        <v>37</v>
      </c>
      <c r="E54" s="277">
        <v>29</v>
      </c>
      <c r="F54" s="277">
        <v>41</v>
      </c>
    </row>
    <row r="55" spans="1:6">
      <c r="A55" s="276" t="s">
        <v>214</v>
      </c>
      <c r="B55" s="277">
        <v>5</v>
      </c>
      <c r="C55" s="277">
        <v>5</v>
      </c>
      <c r="D55" s="277">
        <v>2</v>
      </c>
      <c r="E55" s="277">
        <v>4</v>
      </c>
      <c r="F55" s="277">
        <v>2</v>
      </c>
    </row>
    <row r="56" spans="1:6">
      <c r="A56" s="276" t="s">
        <v>114</v>
      </c>
      <c r="B56" s="277">
        <v>17</v>
      </c>
      <c r="C56" s="277">
        <v>9</v>
      </c>
      <c r="D56" s="277">
        <v>6</v>
      </c>
      <c r="E56" s="277">
        <v>2</v>
      </c>
      <c r="F56" s="277">
        <v>8</v>
      </c>
    </row>
    <row r="57" spans="1:6">
      <c r="A57" s="276" t="s">
        <v>186</v>
      </c>
      <c r="B57" s="277"/>
      <c r="C57" s="277"/>
      <c r="D57" s="277">
        <v>1</v>
      </c>
      <c r="E57" s="277"/>
      <c r="F57" s="277"/>
    </row>
    <row r="58" spans="1:6">
      <c r="A58" s="276" t="s">
        <v>188</v>
      </c>
      <c r="B58" s="277">
        <v>1</v>
      </c>
      <c r="C58" s="277">
        <v>3</v>
      </c>
      <c r="D58" s="277">
        <v>1</v>
      </c>
      <c r="E58" s="277">
        <v>1</v>
      </c>
      <c r="F58" s="277">
        <v>1</v>
      </c>
    </row>
    <row r="59" spans="1:6">
      <c r="A59" s="276" t="s">
        <v>202</v>
      </c>
      <c r="B59" s="277"/>
      <c r="C59" s="277"/>
      <c r="D59" s="277"/>
      <c r="E59" s="277">
        <v>3</v>
      </c>
      <c r="F59" s="277">
        <v>36</v>
      </c>
    </row>
    <row r="60" spans="1:6">
      <c r="A60" s="276" t="s">
        <v>204</v>
      </c>
      <c r="B60" s="277"/>
      <c r="C60" s="277"/>
      <c r="D60" s="277"/>
      <c r="E60" s="277">
        <v>1</v>
      </c>
      <c r="F60" s="277">
        <v>12</v>
      </c>
    </row>
    <row r="61" spans="1:6">
      <c r="A61" s="276" t="s">
        <v>399</v>
      </c>
      <c r="B61" s="277"/>
      <c r="C61" s="277"/>
      <c r="D61" s="277"/>
      <c r="E61" s="277"/>
      <c r="F61" s="277">
        <v>1</v>
      </c>
    </row>
    <row r="62" spans="1:6">
      <c r="A62" s="276" t="s">
        <v>46</v>
      </c>
      <c r="B62" s="277"/>
      <c r="C62" s="277"/>
      <c r="D62" s="277"/>
      <c r="E62" s="277">
        <v>3</v>
      </c>
      <c r="F62" s="277">
        <v>18</v>
      </c>
    </row>
    <row r="63" spans="1:6">
      <c r="A63" s="276" t="s">
        <v>84</v>
      </c>
      <c r="B63" s="277">
        <v>7</v>
      </c>
      <c r="C63" s="277">
        <v>4</v>
      </c>
      <c r="D63" s="277">
        <v>5</v>
      </c>
      <c r="E63" s="277">
        <v>5</v>
      </c>
      <c r="F63" s="277">
        <v>4</v>
      </c>
    </row>
    <row r="64" spans="1:6">
      <c r="A64" s="276" t="s">
        <v>87</v>
      </c>
      <c r="B64" s="277"/>
      <c r="C64" s="277"/>
      <c r="D64" s="277"/>
      <c r="E64" s="277">
        <v>10</v>
      </c>
      <c r="F64" s="277">
        <v>16</v>
      </c>
    </row>
    <row r="65" spans="1:6">
      <c r="A65" s="276" t="s">
        <v>80</v>
      </c>
      <c r="B65" s="277"/>
      <c r="C65" s="277"/>
      <c r="D65" s="277"/>
      <c r="E65" s="277">
        <v>19</v>
      </c>
      <c r="F65" s="277">
        <v>25</v>
      </c>
    </row>
    <row r="66" spans="1:6">
      <c r="A66" s="276" t="s">
        <v>63</v>
      </c>
      <c r="B66" s="277"/>
      <c r="C66" s="277"/>
      <c r="D66" s="277"/>
      <c r="E66" s="277"/>
      <c r="F66" s="277">
        <v>1</v>
      </c>
    </row>
    <row r="67" spans="1:6">
      <c r="A67" s="276" t="s">
        <v>195</v>
      </c>
      <c r="B67" s="277"/>
      <c r="C67" s="277"/>
      <c r="D67" s="277"/>
      <c r="E67" s="277">
        <v>20</v>
      </c>
      <c r="F67" s="277">
        <v>52</v>
      </c>
    </row>
    <row r="68" spans="1:6">
      <c r="A68" s="276" t="s">
        <v>216</v>
      </c>
      <c r="B68" s="277"/>
      <c r="C68" s="277"/>
      <c r="D68" s="277"/>
      <c r="E68" s="277">
        <v>1</v>
      </c>
      <c r="F68" s="277">
        <v>10</v>
      </c>
    </row>
    <row r="69" spans="1:6">
      <c r="A69" s="276" t="s">
        <v>26</v>
      </c>
      <c r="B69" s="277">
        <v>3</v>
      </c>
      <c r="C69" s="277">
        <v>1</v>
      </c>
      <c r="D69" s="277"/>
      <c r="E69" s="277"/>
      <c r="F69" s="277"/>
    </row>
    <row r="70" spans="1:6">
      <c r="A70" s="276" t="s">
        <v>28</v>
      </c>
      <c r="B70" s="277">
        <v>9</v>
      </c>
      <c r="C70" s="277">
        <v>15</v>
      </c>
      <c r="D70" s="277">
        <v>11</v>
      </c>
      <c r="E70" s="277">
        <v>13</v>
      </c>
      <c r="F70" s="277">
        <v>4</v>
      </c>
    </row>
    <row r="71" spans="1:6">
      <c r="A71" s="276" t="s">
        <v>30</v>
      </c>
      <c r="B71" s="277"/>
      <c r="C71" s="277">
        <v>2</v>
      </c>
      <c r="D71" s="277">
        <v>4</v>
      </c>
      <c r="E71" s="277">
        <v>1</v>
      </c>
      <c r="F71" s="277">
        <v>2</v>
      </c>
    </row>
    <row r="72" spans="1:6">
      <c r="A72" s="276" t="s">
        <v>32</v>
      </c>
      <c r="B72" s="277">
        <v>8</v>
      </c>
      <c r="C72" s="277">
        <v>13</v>
      </c>
      <c r="D72" s="277">
        <v>14</v>
      </c>
      <c r="E72" s="277">
        <v>10</v>
      </c>
      <c r="F72" s="277">
        <v>9</v>
      </c>
    </row>
    <row r="73" spans="1:6">
      <c r="A73" s="276" t="s">
        <v>34</v>
      </c>
      <c r="B73" s="277">
        <v>9</v>
      </c>
      <c r="C73" s="277">
        <v>5</v>
      </c>
      <c r="D73" s="277">
        <v>5</v>
      </c>
      <c r="E73" s="277">
        <v>10</v>
      </c>
      <c r="F73" s="277">
        <v>9</v>
      </c>
    </row>
    <row r="74" spans="1:6">
      <c r="A74" s="276" t="s">
        <v>36</v>
      </c>
      <c r="B74" s="277">
        <v>2</v>
      </c>
      <c r="C74" s="277">
        <v>1</v>
      </c>
      <c r="D74" s="277"/>
      <c r="E74" s="277">
        <v>2</v>
      </c>
      <c r="F74" s="277">
        <v>2</v>
      </c>
    </row>
    <row r="75" spans="1:6">
      <c r="A75" s="276" t="s">
        <v>38</v>
      </c>
      <c r="B75" s="277">
        <v>1</v>
      </c>
      <c r="C75" s="277"/>
      <c r="D75" s="277"/>
      <c r="E75" s="277"/>
      <c r="F75" s="277"/>
    </row>
    <row r="76" spans="1:6">
      <c r="A76" s="276" t="s">
        <v>156</v>
      </c>
      <c r="B76" s="277"/>
      <c r="C76" s="277"/>
      <c r="D76" s="277"/>
      <c r="E76" s="277">
        <v>1</v>
      </c>
      <c r="F76" s="277"/>
    </row>
    <row r="77" spans="1:6">
      <c r="A77" s="276" t="s">
        <v>131</v>
      </c>
      <c r="B77" s="277">
        <v>8</v>
      </c>
      <c r="C77" s="277">
        <v>5</v>
      </c>
      <c r="D77" s="277">
        <v>11</v>
      </c>
      <c r="E77" s="277">
        <v>9</v>
      </c>
      <c r="F77" s="277">
        <v>5</v>
      </c>
    </row>
    <row r="78" spans="1:6">
      <c r="A78" s="276" t="s">
        <v>422</v>
      </c>
      <c r="B78" s="277">
        <v>1</v>
      </c>
      <c r="C78" s="277"/>
      <c r="D78" s="277"/>
      <c r="E78" s="277"/>
      <c r="F78" s="277"/>
    </row>
    <row r="79" spans="1:6">
      <c r="A79" s="276" t="s">
        <v>138</v>
      </c>
      <c r="B79" s="277">
        <v>1</v>
      </c>
      <c r="C79" s="277">
        <v>2</v>
      </c>
      <c r="D79" s="277">
        <v>2</v>
      </c>
      <c r="E79" s="277">
        <v>3</v>
      </c>
      <c r="F79" s="277">
        <v>1</v>
      </c>
    </row>
    <row r="80" spans="1:6">
      <c r="A80" s="276" t="s">
        <v>140</v>
      </c>
      <c r="B80" s="277">
        <v>1</v>
      </c>
      <c r="C80" s="277"/>
      <c r="D80" s="277">
        <v>1</v>
      </c>
      <c r="E80" s="277">
        <v>4</v>
      </c>
      <c r="F80" s="277">
        <v>4</v>
      </c>
    </row>
    <row r="81" spans="1:6">
      <c r="A81" s="276" t="s">
        <v>142</v>
      </c>
      <c r="B81" s="277"/>
      <c r="C81" s="277">
        <v>1</v>
      </c>
      <c r="D81" s="277">
        <v>1</v>
      </c>
      <c r="E81" s="277"/>
      <c r="F81" s="277"/>
    </row>
    <row r="82" spans="1:6">
      <c r="A82" s="276" t="s">
        <v>144</v>
      </c>
      <c r="B82" s="277">
        <v>5</v>
      </c>
      <c r="C82" s="277">
        <v>2</v>
      </c>
      <c r="D82" s="277">
        <v>4</v>
      </c>
      <c r="E82" s="277">
        <v>2</v>
      </c>
      <c r="F82" s="277"/>
    </row>
    <row r="83" spans="1:6">
      <c r="A83" s="276" t="s">
        <v>693</v>
      </c>
      <c r="B83" s="277"/>
      <c r="C83" s="277"/>
      <c r="D83" s="277"/>
      <c r="E83" s="277"/>
      <c r="F83" s="277">
        <v>4</v>
      </c>
    </row>
    <row r="84" spans="1:6">
      <c r="A84" s="276" t="s">
        <v>135</v>
      </c>
      <c r="B84" s="277">
        <v>2</v>
      </c>
      <c r="C84" s="277">
        <v>3</v>
      </c>
      <c r="D84" s="277">
        <v>2</v>
      </c>
      <c r="E84" s="277">
        <v>1</v>
      </c>
      <c r="F84" s="277">
        <v>3</v>
      </c>
    </row>
    <row r="85" spans="1:6">
      <c r="A85" s="276" t="s">
        <v>149</v>
      </c>
      <c r="B85" s="277">
        <v>1</v>
      </c>
      <c r="C85" s="277">
        <v>1</v>
      </c>
      <c r="D85" s="277"/>
      <c r="E85" s="277"/>
      <c r="F85" s="277"/>
    </row>
    <row r="86" spans="1:6">
      <c r="A86" s="276" t="s">
        <v>151</v>
      </c>
      <c r="B86" s="277">
        <v>1</v>
      </c>
      <c r="C86" s="277"/>
      <c r="D86" s="277">
        <v>1</v>
      </c>
      <c r="E86" s="277">
        <v>2</v>
      </c>
      <c r="F86" s="277">
        <v>4</v>
      </c>
    </row>
    <row r="87" spans="1:6">
      <c r="A87" s="276" t="s">
        <v>153</v>
      </c>
      <c r="B87" s="277"/>
      <c r="C87" s="277"/>
      <c r="D87" s="277">
        <v>2</v>
      </c>
      <c r="E87" s="277"/>
      <c r="F87" s="277">
        <v>1</v>
      </c>
    </row>
    <row r="88" spans="1:6">
      <c r="A88" s="180" t="s">
        <v>160</v>
      </c>
      <c r="B88" s="277"/>
      <c r="C88" s="277"/>
      <c r="D88" s="277"/>
      <c r="E88" s="277"/>
      <c r="F88" s="277"/>
    </row>
    <row r="89" spans="1:6">
      <c r="A89" s="180" t="s">
        <v>163</v>
      </c>
      <c r="B89" s="277"/>
      <c r="C89" s="277"/>
      <c r="D89" s="277"/>
      <c r="E89" s="277"/>
      <c r="F89" s="277"/>
    </row>
    <row r="90" spans="1:6">
      <c r="A90" s="276" t="s">
        <v>158</v>
      </c>
      <c r="B90" s="277">
        <v>1</v>
      </c>
      <c r="C90" s="277">
        <v>2</v>
      </c>
      <c r="D90" s="277"/>
      <c r="E90" s="277">
        <v>3</v>
      </c>
      <c r="F90" s="277">
        <v>2</v>
      </c>
    </row>
    <row r="91" spans="1:6">
      <c r="A91" s="276" t="s">
        <v>146</v>
      </c>
      <c r="B91" s="277"/>
      <c r="C91" s="277"/>
      <c r="D91" s="277">
        <v>1</v>
      </c>
      <c r="E91" s="277"/>
      <c r="F91" s="277">
        <v>1</v>
      </c>
    </row>
    <row r="92" spans="1:6">
      <c r="A92" s="276" t="s">
        <v>162</v>
      </c>
      <c r="B92" s="277">
        <v>1</v>
      </c>
      <c r="C92" s="277">
        <v>2</v>
      </c>
      <c r="D92" s="277">
        <v>3</v>
      </c>
      <c r="E92" s="277">
        <v>2</v>
      </c>
      <c r="F92" s="277">
        <v>4</v>
      </c>
    </row>
    <row r="93" spans="1:6">
      <c r="A93" s="276" t="s">
        <v>166</v>
      </c>
      <c r="B93" s="277">
        <v>1</v>
      </c>
      <c r="C93" s="277">
        <v>1</v>
      </c>
      <c r="D93" s="277">
        <v>1</v>
      </c>
      <c r="E93" s="277">
        <v>2</v>
      </c>
      <c r="F93" s="277">
        <v>2</v>
      </c>
    </row>
    <row r="94" spans="1:6">
      <c r="A94" s="276" t="s">
        <v>168</v>
      </c>
      <c r="B94" s="277">
        <v>6</v>
      </c>
      <c r="C94" s="277">
        <v>2</v>
      </c>
      <c r="D94" s="277">
        <v>9</v>
      </c>
      <c r="E94" s="277">
        <v>9</v>
      </c>
      <c r="F94" s="277">
        <v>4</v>
      </c>
    </row>
    <row r="95" spans="1:6">
      <c r="A95" s="276" t="s">
        <v>725</v>
      </c>
      <c r="B95" s="277"/>
      <c r="C95" s="277"/>
      <c r="D95" s="277"/>
      <c r="E95" s="277"/>
      <c r="F95" s="277">
        <v>1</v>
      </c>
    </row>
    <row r="96" spans="1:6">
      <c r="A96" s="276" t="s">
        <v>133</v>
      </c>
      <c r="B96" s="277"/>
      <c r="C96" s="277">
        <v>2</v>
      </c>
      <c r="D96" s="277">
        <v>3</v>
      </c>
      <c r="E96" s="277">
        <v>4</v>
      </c>
      <c r="F96" s="277">
        <v>4</v>
      </c>
    </row>
    <row r="97" spans="1:6">
      <c r="A97" s="276" t="s">
        <v>220</v>
      </c>
      <c r="B97" s="277"/>
      <c r="C97" s="277"/>
      <c r="D97" s="277"/>
      <c r="E97" s="277"/>
      <c r="F97" s="277"/>
    </row>
    <row r="98" spans="1:6">
      <c r="A98" s="276" t="s">
        <v>301</v>
      </c>
      <c r="B98" s="277">
        <v>4</v>
      </c>
      <c r="C98" s="277"/>
      <c r="D98" s="277">
        <v>1</v>
      </c>
      <c r="E98" s="277">
        <v>12</v>
      </c>
      <c r="F98" s="277"/>
    </row>
    <row r="99" spans="1:6">
      <c r="A99" s="276" t="s">
        <v>316</v>
      </c>
      <c r="B99" s="277"/>
      <c r="C99" s="277"/>
      <c r="D99" s="277"/>
      <c r="E99" s="277"/>
      <c r="F99" s="277">
        <v>9</v>
      </c>
    </row>
    <row r="100" spans="1:6">
      <c r="A100" s="276" t="s">
        <v>303</v>
      </c>
      <c r="B100" s="277"/>
      <c r="C100" s="277"/>
      <c r="D100" s="277"/>
      <c r="E100" s="277"/>
      <c r="F100" s="277">
        <v>4</v>
      </c>
    </row>
    <row r="101" spans="1:6">
      <c r="A101" s="276" t="s">
        <v>294</v>
      </c>
      <c r="B101" s="277"/>
      <c r="C101" s="277"/>
      <c r="D101" s="277"/>
      <c r="E101" s="277"/>
      <c r="F101" s="277">
        <v>15</v>
      </c>
    </row>
    <row r="102" spans="1:6">
      <c r="A102" s="276" t="s">
        <v>494</v>
      </c>
      <c r="B102" s="277"/>
      <c r="C102" s="277"/>
      <c r="D102" s="277"/>
      <c r="E102" s="277"/>
      <c r="F102" s="277">
        <v>3</v>
      </c>
    </row>
    <row r="103" spans="1:6">
      <c r="A103" s="276" t="s">
        <v>305</v>
      </c>
      <c r="B103" s="277">
        <v>1</v>
      </c>
      <c r="C103" s="277">
        <v>7</v>
      </c>
      <c r="D103" s="277">
        <v>3</v>
      </c>
      <c r="E103" s="277"/>
      <c r="F103" s="277">
        <v>2</v>
      </c>
    </row>
    <row r="104" spans="1:6">
      <c r="A104" s="276" t="s">
        <v>498</v>
      </c>
      <c r="B104" s="277"/>
      <c r="C104" s="277"/>
      <c r="D104" s="277"/>
      <c r="E104" s="277"/>
      <c r="F104" s="277">
        <v>1</v>
      </c>
    </row>
    <row r="105" spans="1:6">
      <c r="A105" s="276" t="s">
        <v>310</v>
      </c>
      <c r="B105" s="277"/>
      <c r="C105" s="277"/>
      <c r="D105" s="277"/>
      <c r="E105" s="277"/>
      <c r="F105" s="277">
        <v>2</v>
      </c>
    </row>
    <row r="106" spans="1:6">
      <c r="A106" s="276" t="s">
        <v>312</v>
      </c>
      <c r="B106" s="277"/>
      <c r="C106" s="277"/>
      <c r="D106" s="277"/>
      <c r="E106" s="277"/>
      <c r="F106" s="277">
        <v>2</v>
      </c>
    </row>
    <row r="107" spans="1:6">
      <c r="A107" s="276" t="s">
        <v>726</v>
      </c>
      <c r="B107" s="277"/>
      <c r="C107" s="277"/>
      <c r="D107" s="277"/>
      <c r="E107" s="277"/>
      <c r="F107" s="277">
        <v>1</v>
      </c>
    </row>
    <row r="108" spans="1:6">
      <c r="A108" s="276" t="s">
        <v>307</v>
      </c>
      <c r="B108" s="277"/>
      <c r="C108" s="277"/>
      <c r="D108" s="277"/>
      <c r="E108" s="277"/>
      <c r="F108" s="277">
        <v>3</v>
      </c>
    </row>
    <row r="109" spans="1:6">
      <c r="A109" s="276" t="s">
        <v>299</v>
      </c>
      <c r="B109" s="277"/>
      <c r="C109" s="277"/>
      <c r="D109" s="277"/>
      <c r="E109" s="277"/>
      <c r="F109" s="277"/>
    </row>
    <row r="110" spans="1:6">
      <c r="A110" s="276" t="s">
        <v>297</v>
      </c>
      <c r="B110" s="277"/>
      <c r="C110" s="277"/>
      <c r="D110" s="277"/>
      <c r="E110" s="277"/>
      <c r="F110" s="277"/>
    </row>
    <row r="111" spans="1:6">
      <c r="A111" s="276" t="s">
        <v>279</v>
      </c>
      <c r="B111" s="277">
        <v>19</v>
      </c>
      <c r="C111" s="277">
        <v>15</v>
      </c>
      <c r="D111" s="277">
        <v>12</v>
      </c>
      <c r="E111" s="277"/>
      <c r="F111" s="277"/>
    </row>
    <row r="112" spans="1:6">
      <c r="A112" s="276" t="s">
        <v>281</v>
      </c>
      <c r="B112" s="277"/>
      <c r="C112" s="277"/>
      <c r="D112" s="277">
        <v>22</v>
      </c>
      <c r="E112" s="277">
        <v>28</v>
      </c>
      <c r="F112" s="277">
        <v>30</v>
      </c>
    </row>
    <row r="113" spans="1:6">
      <c r="A113" s="276" t="s">
        <v>283</v>
      </c>
      <c r="B113" s="277"/>
      <c r="C113" s="277"/>
      <c r="D113" s="277"/>
      <c r="E113" s="277">
        <v>1</v>
      </c>
      <c r="F113" s="277"/>
    </row>
    <row r="114" spans="1:6">
      <c r="A114" s="276" t="s">
        <v>289</v>
      </c>
      <c r="B114" s="277">
        <v>10</v>
      </c>
      <c r="C114" s="277">
        <v>3</v>
      </c>
      <c r="D114" s="277">
        <v>5</v>
      </c>
      <c r="E114" s="277">
        <v>9</v>
      </c>
      <c r="F114" s="277">
        <v>1</v>
      </c>
    </row>
    <row r="115" spans="1:6">
      <c r="A115" s="276" t="s">
        <v>253</v>
      </c>
      <c r="B115" s="277"/>
      <c r="C115" s="277">
        <v>2</v>
      </c>
      <c r="D115" s="277">
        <v>1</v>
      </c>
      <c r="E115" s="277"/>
      <c r="F115" s="277"/>
    </row>
    <row r="116" spans="1:6">
      <c r="A116" s="276" t="s">
        <v>257</v>
      </c>
      <c r="B116" s="277">
        <v>7</v>
      </c>
      <c r="C116" s="277">
        <v>10</v>
      </c>
      <c r="D116" s="277">
        <v>5</v>
      </c>
      <c r="E116" s="277">
        <v>12</v>
      </c>
      <c r="F116" s="277">
        <v>6</v>
      </c>
    </row>
    <row r="117" spans="1:6">
      <c r="A117" s="276" t="s">
        <v>275</v>
      </c>
      <c r="B117" s="277">
        <v>3</v>
      </c>
      <c r="C117" s="277">
        <v>1</v>
      </c>
      <c r="D117" s="277"/>
      <c r="E117" s="277"/>
      <c r="F117" s="277"/>
    </row>
    <row r="118" spans="1:6">
      <c r="A118" s="276" t="s">
        <v>244</v>
      </c>
      <c r="B118" s="277">
        <v>1</v>
      </c>
      <c r="C118" s="277">
        <v>1</v>
      </c>
      <c r="D118" s="277">
        <v>5</v>
      </c>
      <c r="E118" s="277">
        <v>1</v>
      </c>
      <c r="F118" s="277">
        <v>2</v>
      </c>
    </row>
    <row r="119" spans="1:6">
      <c r="A119" s="276" t="s">
        <v>246</v>
      </c>
      <c r="B119" s="277"/>
      <c r="C119" s="277"/>
      <c r="D119" s="277"/>
      <c r="E119" s="277"/>
      <c r="F119" s="277"/>
    </row>
    <row r="120" spans="1:6">
      <c r="A120" s="276" t="s">
        <v>250</v>
      </c>
      <c r="B120" s="277">
        <v>7</v>
      </c>
      <c r="C120" s="277">
        <v>12</v>
      </c>
      <c r="D120" s="277">
        <v>6</v>
      </c>
      <c r="E120" s="277">
        <v>3</v>
      </c>
      <c r="F120" s="277">
        <v>8</v>
      </c>
    </row>
    <row r="121" spans="1:6">
      <c r="A121" s="276" t="s">
        <v>707</v>
      </c>
      <c r="B121" s="277"/>
      <c r="C121" s="277"/>
      <c r="D121" s="277"/>
      <c r="E121" s="277"/>
      <c r="F121" s="277"/>
    </row>
    <row r="122" spans="1:6">
      <c r="A122" s="276" t="s">
        <v>262</v>
      </c>
      <c r="B122" s="277">
        <v>1</v>
      </c>
      <c r="C122" s="277"/>
      <c r="D122" s="277">
        <v>2</v>
      </c>
      <c r="E122" s="277"/>
      <c r="F122" s="277">
        <v>4</v>
      </c>
    </row>
    <row r="123" spans="1:6">
      <c r="A123" s="276" t="s">
        <v>264</v>
      </c>
      <c r="B123" s="277">
        <v>4</v>
      </c>
      <c r="C123" s="277">
        <v>2</v>
      </c>
      <c r="D123" s="277">
        <v>2</v>
      </c>
      <c r="E123" s="277">
        <v>3</v>
      </c>
      <c r="F123" s="277">
        <v>5</v>
      </c>
    </row>
    <row r="124" spans="1:6">
      <c r="A124" s="276" t="s">
        <v>266</v>
      </c>
      <c r="B124" s="277">
        <v>3</v>
      </c>
      <c r="C124" s="277">
        <v>5</v>
      </c>
      <c r="D124" s="277">
        <v>5</v>
      </c>
      <c r="E124" s="277">
        <v>2</v>
      </c>
      <c r="F124" s="277">
        <v>3</v>
      </c>
    </row>
    <row r="125" spans="1:6">
      <c r="A125" s="276" t="s">
        <v>273</v>
      </c>
      <c r="B125" s="277"/>
      <c r="C125" s="277"/>
      <c r="D125" s="277">
        <v>2</v>
      </c>
      <c r="E125" s="277">
        <v>4</v>
      </c>
      <c r="F125" s="277">
        <v>3</v>
      </c>
    </row>
    <row r="126" spans="1:6">
      <c r="A126" s="276" t="s">
        <v>286</v>
      </c>
      <c r="B126" s="277"/>
      <c r="C126" s="277">
        <v>4</v>
      </c>
      <c r="D126" s="277">
        <v>8</v>
      </c>
      <c r="E126" s="277">
        <v>9</v>
      </c>
      <c r="F126" s="277">
        <v>6</v>
      </c>
    </row>
    <row r="127" spans="1:6">
      <c r="A127" s="276" t="s">
        <v>259</v>
      </c>
      <c r="B127" s="277">
        <v>16</v>
      </c>
      <c r="C127" s="277">
        <v>11</v>
      </c>
      <c r="D127" s="277">
        <v>10</v>
      </c>
      <c r="E127" s="277">
        <v>10</v>
      </c>
      <c r="F127" s="277">
        <v>1</v>
      </c>
    </row>
    <row r="128" spans="1:6">
      <c r="A128" s="246" t="s">
        <v>734</v>
      </c>
    </row>
    <row r="129" spans="1:1">
      <c r="A129" s="246" t="s">
        <v>736</v>
      </c>
    </row>
    <row r="130" spans="1:1">
      <c r="A130" s="99" t="s">
        <v>504</v>
      </c>
    </row>
    <row r="131" spans="1:1">
      <c r="A131" s="228" t="s">
        <v>735</v>
      </c>
    </row>
    <row r="132" spans="1:1">
      <c r="A132" s="159" t="s">
        <v>314</v>
      </c>
    </row>
    <row r="133" spans="1:1">
      <c r="A133" s="99" t="s">
        <v>733</v>
      </c>
    </row>
    <row r="134" spans="1:1">
      <c r="A134" s="408" t="s">
        <v>737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A10A-5C15-034D-895C-2A7006A7B0EA}">
  <dimension ref="A1:L398"/>
  <sheetViews>
    <sheetView topLeftCell="A387" workbookViewId="0">
      <selection activeCell="A398" sqref="A398"/>
    </sheetView>
  </sheetViews>
  <sheetFormatPr defaultColWidth="7.875" defaultRowHeight="15"/>
  <cols>
    <col min="1" max="11" width="10.625" style="145" customWidth="1"/>
    <col min="12" max="16384" width="7.875" style="145"/>
  </cols>
  <sheetData>
    <row r="1" spans="1:12" ht="15.75">
      <c r="A1" s="261" t="s">
        <v>614</v>
      </c>
      <c r="B1" s="262" t="s">
        <v>678</v>
      </c>
      <c r="C1" s="262" t="s">
        <v>679</v>
      </c>
      <c r="D1" s="262" t="s">
        <v>680</v>
      </c>
      <c r="E1" s="262" t="s">
        <v>681</v>
      </c>
      <c r="F1" s="262" t="s">
        <v>682</v>
      </c>
      <c r="G1" s="262" t="s">
        <v>683</v>
      </c>
      <c r="H1" s="262" t="s">
        <v>684</v>
      </c>
      <c r="I1" s="262" t="s">
        <v>685</v>
      </c>
      <c r="J1" s="262" t="s">
        <v>686</v>
      </c>
      <c r="K1" s="262" t="s">
        <v>687</v>
      </c>
      <c r="L1"/>
    </row>
    <row r="2" spans="1:12">
      <c r="A2" s="263" t="s">
        <v>73</v>
      </c>
      <c r="B2" s="264">
        <v>6</v>
      </c>
      <c r="C2" s="264">
        <v>9</v>
      </c>
      <c r="D2" s="264">
        <v>13</v>
      </c>
      <c r="E2" s="264">
        <v>14</v>
      </c>
      <c r="F2" s="265">
        <v>8</v>
      </c>
      <c r="G2" s="264">
        <v>3</v>
      </c>
      <c r="H2" s="264">
        <v>3</v>
      </c>
      <c r="I2" s="264">
        <v>2</v>
      </c>
      <c r="J2" s="264">
        <v>4</v>
      </c>
      <c r="K2" s="265">
        <v>0</v>
      </c>
      <c r="L2" s="266"/>
    </row>
    <row r="3" spans="1:12">
      <c r="A3" s="263" t="s">
        <v>21</v>
      </c>
      <c r="B3" s="264">
        <v>225</v>
      </c>
      <c r="C3" s="264">
        <v>177</v>
      </c>
      <c r="D3" s="264">
        <v>163</v>
      </c>
      <c r="E3" s="264">
        <v>123</v>
      </c>
      <c r="F3" s="265">
        <v>180</v>
      </c>
      <c r="G3" s="264">
        <v>56</v>
      </c>
      <c r="H3" s="264">
        <v>38</v>
      </c>
      <c r="I3" s="264">
        <v>30</v>
      </c>
      <c r="J3" s="264">
        <v>21</v>
      </c>
      <c r="K3" s="265">
        <v>33</v>
      </c>
      <c r="L3" s="266"/>
    </row>
    <row r="4" spans="1:12">
      <c r="A4" s="263" t="s">
        <v>23</v>
      </c>
      <c r="B4" s="264">
        <v>6</v>
      </c>
      <c r="C4" s="264">
        <v>0</v>
      </c>
      <c r="D4" s="264">
        <v>0</v>
      </c>
      <c r="E4" s="264">
        <v>0</v>
      </c>
      <c r="F4" s="265">
        <v>0</v>
      </c>
      <c r="G4" s="264">
        <v>1</v>
      </c>
      <c r="H4" s="264">
        <v>0</v>
      </c>
      <c r="I4" s="264">
        <v>0</v>
      </c>
      <c r="J4" s="264">
        <v>0</v>
      </c>
      <c r="K4" s="265">
        <v>0</v>
      </c>
      <c r="L4" s="266"/>
    </row>
    <row r="5" spans="1:12">
      <c r="A5" s="263" t="s">
        <v>117</v>
      </c>
      <c r="B5" s="264">
        <v>3</v>
      </c>
      <c r="C5" s="264">
        <v>0</v>
      </c>
      <c r="D5" s="264">
        <v>0</v>
      </c>
      <c r="E5" s="264">
        <v>0</v>
      </c>
      <c r="F5" s="265">
        <v>0</v>
      </c>
      <c r="G5" s="264">
        <v>0</v>
      </c>
      <c r="H5" s="264">
        <v>0</v>
      </c>
      <c r="I5" s="264">
        <v>0</v>
      </c>
      <c r="J5" s="264">
        <v>0</v>
      </c>
      <c r="K5" s="267">
        <v>0</v>
      </c>
      <c r="L5" s="266"/>
    </row>
    <row r="6" spans="1:12">
      <c r="A6" s="263" t="s">
        <v>121</v>
      </c>
      <c r="B6" s="264">
        <v>2</v>
      </c>
      <c r="C6" s="264">
        <v>0</v>
      </c>
      <c r="D6" s="264">
        <v>0</v>
      </c>
      <c r="E6" s="264">
        <v>0</v>
      </c>
      <c r="F6" s="265">
        <v>0</v>
      </c>
      <c r="G6" s="264">
        <v>2</v>
      </c>
      <c r="H6" s="264">
        <v>0</v>
      </c>
      <c r="I6" s="264">
        <v>0</v>
      </c>
      <c r="J6" s="264">
        <v>0</v>
      </c>
      <c r="K6" s="267">
        <v>0</v>
      </c>
      <c r="L6" s="266"/>
    </row>
    <row r="7" spans="1:12">
      <c r="A7" s="263" t="s">
        <v>119</v>
      </c>
      <c r="B7" s="264">
        <v>6</v>
      </c>
      <c r="C7" s="264">
        <v>0</v>
      </c>
      <c r="D7" s="264">
        <v>0</v>
      </c>
      <c r="E7" s="264">
        <v>0</v>
      </c>
      <c r="F7" s="265">
        <v>0</v>
      </c>
      <c r="G7" s="264">
        <v>5</v>
      </c>
      <c r="H7" s="264">
        <v>0</v>
      </c>
      <c r="I7" s="264">
        <v>0</v>
      </c>
      <c r="J7" s="264">
        <v>0</v>
      </c>
      <c r="K7" s="267">
        <v>0</v>
      </c>
      <c r="L7" s="266"/>
    </row>
    <row r="8" spans="1:12">
      <c r="A8" s="263" t="s">
        <v>67</v>
      </c>
      <c r="B8" s="264">
        <v>6</v>
      </c>
      <c r="C8" s="264">
        <v>7</v>
      </c>
      <c r="D8" s="264">
        <v>11</v>
      </c>
      <c r="E8" s="264">
        <v>5</v>
      </c>
      <c r="F8" s="265">
        <v>2</v>
      </c>
      <c r="G8" s="264">
        <v>1</v>
      </c>
      <c r="H8" s="264">
        <v>2</v>
      </c>
      <c r="I8" s="264">
        <v>3</v>
      </c>
      <c r="J8" s="264">
        <v>1</v>
      </c>
      <c r="K8" s="267">
        <v>1</v>
      </c>
      <c r="L8" s="266"/>
    </row>
    <row r="9" spans="1:12">
      <c r="A9" s="263" t="s">
        <v>69</v>
      </c>
      <c r="B9" s="264">
        <v>4</v>
      </c>
      <c r="C9" s="264">
        <v>2</v>
      </c>
      <c r="D9" s="264">
        <v>6</v>
      </c>
      <c r="E9" s="264">
        <v>3</v>
      </c>
      <c r="F9" s="265">
        <v>1</v>
      </c>
      <c r="G9" s="264">
        <v>0</v>
      </c>
      <c r="H9" s="264">
        <v>0</v>
      </c>
      <c r="I9" s="264">
        <v>2</v>
      </c>
      <c r="J9" s="264">
        <v>1</v>
      </c>
      <c r="K9" s="267">
        <v>0</v>
      </c>
      <c r="L9" s="266"/>
    </row>
    <row r="10" spans="1:12">
      <c r="A10" s="263" t="s">
        <v>200</v>
      </c>
      <c r="B10" s="264">
        <v>853</v>
      </c>
      <c r="C10" s="264">
        <v>664</v>
      </c>
      <c r="D10" s="264">
        <v>493</v>
      </c>
      <c r="E10" s="264">
        <v>559</v>
      </c>
      <c r="F10" s="265">
        <v>542</v>
      </c>
      <c r="G10" s="264">
        <v>183</v>
      </c>
      <c r="H10" s="264">
        <v>132</v>
      </c>
      <c r="I10" s="264">
        <v>96</v>
      </c>
      <c r="J10" s="264">
        <v>99</v>
      </c>
      <c r="K10" s="267">
        <v>106</v>
      </c>
      <c r="L10" s="266"/>
    </row>
    <row r="11" spans="1:12">
      <c r="A11" s="263" t="s">
        <v>75</v>
      </c>
      <c r="B11" s="264">
        <v>0</v>
      </c>
      <c r="C11" s="264">
        <v>0</v>
      </c>
      <c r="D11" s="264">
        <v>2</v>
      </c>
      <c r="E11" s="264">
        <v>4</v>
      </c>
      <c r="F11" s="265">
        <v>7</v>
      </c>
      <c r="G11" s="264">
        <v>0</v>
      </c>
      <c r="H11" s="264">
        <v>0</v>
      </c>
      <c r="I11" s="264">
        <v>2</v>
      </c>
      <c r="J11" s="264">
        <v>0</v>
      </c>
      <c r="K11" s="267">
        <v>1</v>
      </c>
      <c r="L11" s="266"/>
    </row>
    <row r="12" spans="1:12">
      <c r="A12" s="263" t="s">
        <v>396</v>
      </c>
      <c r="B12" s="264">
        <v>24</v>
      </c>
      <c r="C12" s="264">
        <v>19</v>
      </c>
      <c r="D12" s="264">
        <v>9</v>
      </c>
      <c r="E12" s="264">
        <v>14</v>
      </c>
      <c r="F12" s="265">
        <v>13</v>
      </c>
      <c r="G12" s="264">
        <v>4</v>
      </c>
      <c r="H12" s="264">
        <v>2</v>
      </c>
      <c r="I12" s="264">
        <v>1</v>
      </c>
      <c r="J12" s="264">
        <v>2</v>
      </c>
      <c r="K12" s="267">
        <v>1</v>
      </c>
      <c r="L12" s="266"/>
    </row>
    <row r="13" spans="1:12">
      <c r="A13" s="263" t="s">
        <v>397</v>
      </c>
      <c r="B13" s="264">
        <v>77</v>
      </c>
      <c r="C13" s="264">
        <v>0</v>
      </c>
      <c r="D13" s="264">
        <v>0</v>
      </c>
      <c r="E13" s="264">
        <v>0</v>
      </c>
      <c r="F13" s="265">
        <v>0</v>
      </c>
      <c r="G13" s="264">
        <v>27</v>
      </c>
      <c r="H13" s="264">
        <v>0</v>
      </c>
      <c r="I13" s="264">
        <v>0</v>
      </c>
      <c r="J13" s="264">
        <v>0</v>
      </c>
      <c r="K13" s="267">
        <v>0</v>
      </c>
      <c r="L13" s="266"/>
    </row>
    <row r="14" spans="1:12">
      <c r="A14" s="263" t="s">
        <v>397</v>
      </c>
      <c r="B14" s="264">
        <v>0</v>
      </c>
      <c r="C14" s="264">
        <v>0</v>
      </c>
      <c r="D14" s="264">
        <v>0</v>
      </c>
      <c r="E14" s="264">
        <v>48</v>
      </c>
      <c r="F14" s="265">
        <v>0</v>
      </c>
      <c r="G14" s="264">
        <v>0</v>
      </c>
      <c r="H14" s="264">
        <v>0</v>
      </c>
      <c r="I14" s="264">
        <v>0</v>
      </c>
      <c r="J14" s="264">
        <v>10</v>
      </c>
      <c r="K14" s="267">
        <v>0</v>
      </c>
      <c r="L14" s="266"/>
    </row>
    <row r="15" spans="1:12">
      <c r="A15" s="263" t="s">
        <v>398</v>
      </c>
      <c r="B15" s="264">
        <v>0</v>
      </c>
      <c r="C15" s="264">
        <v>0</v>
      </c>
      <c r="D15" s="264">
        <v>0</v>
      </c>
      <c r="E15" s="264">
        <v>0</v>
      </c>
      <c r="F15" s="265">
        <v>0</v>
      </c>
      <c r="G15" s="264">
        <v>0</v>
      </c>
      <c r="H15" s="264">
        <v>0</v>
      </c>
      <c r="I15" s="264">
        <v>0</v>
      </c>
      <c r="J15" s="264">
        <v>0</v>
      </c>
      <c r="K15" s="267">
        <v>0</v>
      </c>
      <c r="L15" s="266"/>
    </row>
    <row r="16" spans="1:12">
      <c r="A16" s="263" t="s">
        <v>58</v>
      </c>
      <c r="B16" s="264">
        <v>0</v>
      </c>
      <c r="C16" s="264">
        <v>0</v>
      </c>
      <c r="D16" s="264">
        <v>0</v>
      </c>
      <c r="E16" s="264">
        <v>0</v>
      </c>
      <c r="F16" s="265">
        <v>35</v>
      </c>
      <c r="G16" s="264">
        <v>0</v>
      </c>
      <c r="H16" s="264">
        <v>0</v>
      </c>
      <c r="I16" s="264">
        <v>0</v>
      </c>
      <c r="J16" s="264">
        <v>0</v>
      </c>
      <c r="K16" s="267">
        <v>9</v>
      </c>
      <c r="L16" s="266"/>
    </row>
    <row r="17" spans="1:12">
      <c r="A17" s="263" t="s">
        <v>43</v>
      </c>
      <c r="B17" s="264">
        <v>62</v>
      </c>
      <c r="C17" s="264">
        <v>49</v>
      </c>
      <c r="D17" s="264">
        <v>34</v>
      </c>
      <c r="E17" s="264">
        <v>38</v>
      </c>
      <c r="F17" s="265">
        <v>0</v>
      </c>
      <c r="G17" s="264">
        <v>19</v>
      </c>
      <c r="H17" s="264">
        <v>9</v>
      </c>
      <c r="I17" s="264">
        <v>8</v>
      </c>
      <c r="J17" s="264">
        <v>11</v>
      </c>
      <c r="K17" s="267">
        <v>0</v>
      </c>
      <c r="L17" s="266"/>
    </row>
    <row r="18" spans="1:12">
      <c r="A18" s="263" t="s">
        <v>45</v>
      </c>
      <c r="B18" s="264">
        <v>52</v>
      </c>
      <c r="C18" s="264">
        <v>37</v>
      </c>
      <c r="D18" s="264">
        <v>34</v>
      </c>
      <c r="E18" s="264">
        <v>34</v>
      </c>
      <c r="F18" s="265">
        <v>25</v>
      </c>
      <c r="G18" s="264">
        <v>14</v>
      </c>
      <c r="H18" s="264">
        <v>13</v>
      </c>
      <c r="I18" s="264">
        <v>7</v>
      </c>
      <c r="J18" s="264">
        <v>8</v>
      </c>
      <c r="K18" s="267">
        <v>6</v>
      </c>
      <c r="L18" s="266"/>
    </row>
    <row r="19" spans="1:12">
      <c r="A19" s="263" t="s">
        <v>49</v>
      </c>
      <c r="B19" s="264">
        <v>65</v>
      </c>
      <c r="C19" s="264">
        <v>41</v>
      </c>
      <c r="D19" s="264">
        <v>27</v>
      </c>
      <c r="E19" s="264">
        <v>26</v>
      </c>
      <c r="F19" s="265">
        <v>0</v>
      </c>
      <c r="G19" s="264">
        <v>14</v>
      </c>
      <c r="H19" s="264">
        <v>7</v>
      </c>
      <c r="I19" s="264">
        <v>3</v>
      </c>
      <c r="J19" s="264">
        <v>4</v>
      </c>
      <c r="K19" s="267">
        <v>0</v>
      </c>
      <c r="L19" s="266"/>
    </row>
    <row r="20" spans="1:12">
      <c r="A20" s="263" t="s">
        <v>51</v>
      </c>
      <c r="B20" s="264">
        <v>151</v>
      </c>
      <c r="C20" s="264">
        <v>120</v>
      </c>
      <c r="D20" s="264">
        <v>85</v>
      </c>
      <c r="E20" s="264">
        <v>98</v>
      </c>
      <c r="F20" s="265">
        <v>0</v>
      </c>
      <c r="G20" s="264">
        <v>44</v>
      </c>
      <c r="H20" s="264">
        <v>34</v>
      </c>
      <c r="I20" s="264">
        <v>20</v>
      </c>
      <c r="J20" s="264">
        <v>24</v>
      </c>
      <c r="K20" s="267">
        <v>0</v>
      </c>
      <c r="L20" s="266"/>
    </row>
    <row r="21" spans="1:12">
      <c r="A21" s="263" t="s">
        <v>53</v>
      </c>
      <c r="B21" s="264">
        <v>46</v>
      </c>
      <c r="C21" s="264">
        <v>37</v>
      </c>
      <c r="D21" s="264">
        <v>27</v>
      </c>
      <c r="E21" s="264">
        <v>0</v>
      </c>
      <c r="F21" s="265">
        <v>0</v>
      </c>
      <c r="G21" s="264">
        <v>14</v>
      </c>
      <c r="H21" s="264">
        <v>10</v>
      </c>
      <c r="I21" s="264">
        <v>8</v>
      </c>
      <c r="J21" s="264">
        <v>0</v>
      </c>
      <c r="K21" s="267">
        <v>0</v>
      </c>
      <c r="L21" s="266"/>
    </row>
    <row r="22" spans="1:12">
      <c r="A22" s="263" t="s">
        <v>55</v>
      </c>
      <c r="B22" s="264">
        <v>48</v>
      </c>
      <c r="C22" s="264">
        <v>30</v>
      </c>
      <c r="D22" s="264">
        <v>33</v>
      </c>
      <c r="E22" s="264">
        <v>0</v>
      </c>
      <c r="F22" s="265">
        <v>0</v>
      </c>
      <c r="G22" s="264">
        <v>14</v>
      </c>
      <c r="H22" s="264">
        <v>7</v>
      </c>
      <c r="I22" s="264">
        <v>7</v>
      </c>
      <c r="J22" s="264">
        <v>0</v>
      </c>
      <c r="K22" s="267">
        <v>0</v>
      </c>
      <c r="L22" s="266"/>
    </row>
    <row r="23" spans="1:12">
      <c r="A23" s="263" t="s">
        <v>57</v>
      </c>
      <c r="B23" s="264">
        <v>35</v>
      </c>
      <c r="C23" s="264">
        <v>29</v>
      </c>
      <c r="D23" s="264">
        <v>19</v>
      </c>
      <c r="E23" s="264">
        <v>0</v>
      </c>
      <c r="F23" s="265">
        <v>0</v>
      </c>
      <c r="G23" s="264">
        <v>7</v>
      </c>
      <c r="H23" s="264">
        <v>6</v>
      </c>
      <c r="I23" s="264">
        <v>4</v>
      </c>
      <c r="J23" s="264">
        <v>0</v>
      </c>
      <c r="K23" s="267">
        <v>0</v>
      </c>
      <c r="L23" s="266"/>
    </row>
    <row r="24" spans="1:12">
      <c r="A24" s="263" t="s">
        <v>619</v>
      </c>
      <c r="B24" s="264">
        <v>0</v>
      </c>
      <c r="C24" s="264">
        <v>0</v>
      </c>
      <c r="D24" s="264">
        <v>1</v>
      </c>
      <c r="E24" s="264">
        <v>0</v>
      </c>
      <c r="F24" s="265">
        <v>0</v>
      </c>
      <c r="G24" s="264">
        <v>0</v>
      </c>
      <c r="H24" s="264">
        <v>0</v>
      </c>
      <c r="I24" s="264">
        <v>0</v>
      </c>
      <c r="J24" s="264">
        <v>0</v>
      </c>
      <c r="K24" s="267">
        <v>0</v>
      </c>
      <c r="L24" s="266"/>
    </row>
    <row r="25" spans="1:12">
      <c r="A25" s="263" t="s">
        <v>400</v>
      </c>
      <c r="B25" s="264">
        <v>9</v>
      </c>
      <c r="C25" s="264">
        <v>12</v>
      </c>
      <c r="D25" s="264">
        <v>3</v>
      </c>
      <c r="E25" s="264">
        <v>24</v>
      </c>
      <c r="F25" s="265">
        <v>24</v>
      </c>
      <c r="G25" s="264">
        <v>3</v>
      </c>
      <c r="H25" s="264">
        <v>6</v>
      </c>
      <c r="I25" s="264">
        <v>1</v>
      </c>
      <c r="J25" s="264">
        <v>8</v>
      </c>
      <c r="K25" s="267">
        <v>5</v>
      </c>
      <c r="L25" s="266"/>
    </row>
    <row r="26" spans="1:12">
      <c r="A26" s="263" t="s">
        <v>401</v>
      </c>
      <c r="B26" s="264">
        <v>0</v>
      </c>
      <c r="C26" s="264">
        <v>0</v>
      </c>
      <c r="D26" s="264">
        <v>0</v>
      </c>
      <c r="E26" s="264">
        <v>0</v>
      </c>
      <c r="F26" s="265">
        <v>0</v>
      </c>
      <c r="G26" s="264">
        <v>0</v>
      </c>
      <c r="H26" s="264">
        <v>0</v>
      </c>
      <c r="I26" s="264">
        <v>0</v>
      </c>
      <c r="J26" s="264">
        <v>0</v>
      </c>
      <c r="K26" s="267">
        <v>0</v>
      </c>
      <c r="L26" s="266"/>
    </row>
    <row r="27" spans="1:12">
      <c r="A27" s="263" t="s">
        <v>389</v>
      </c>
      <c r="B27" s="264">
        <v>9</v>
      </c>
      <c r="C27" s="264">
        <v>6</v>
      </c>
      <c r="D27" s="264">
        <v>4</v>
      </c>
      <c r="E27" s="264">
        <v>4</v>
      </c>
      <c r="F27" s="265">
        <v>15</v>
      </c>
      <c r="G27" s="264">
        <v>3</v>
      </c>
      <c r="H27" s="264">
        <v>0</v>
      </c>
      <c r="I27" s="264">
        <v>0</v>
      </c>
      <c r="J27" s="264">
        <v>0</v>
      </c>
      <c r="K27" s="267">
        <v>2</v>
      </c>
      <c r="L27" s="266"/>
    </row>
    <row r="28" spans="1:12">
      <c r="A28" s="263" t="s">
        <v>390</v>
      </c>
      <c r="B28" s="264">
        <v>2</v>
      </c>
      <c r="C28" s="264">
        <v>4</v>
      </c>
      <c r="D28" s="264">
        <v>0</v>
      </c>
      <c r="E28" s="264">
        <v>1</v>
      </c>
      <c r="F28" s="265">
        <v>2</v>
      </c>
      <c r="G28" s="264">
        <v>1</v>
      </c>
      <c r="H28" s="264">
        <v>1</v>
      </c>
      <c r="I28" s="264">
        <v>0</v>
      </c>
      <c r="J28" s="264">
        <v>1</v>
      </c>
      <c r="K28" s="267">
        <v>0</v>
      </c>
      <c r="L28" s="266"/>
    </row>
    <row r="29" spans="1:12">
      <c r="A29" s="263" t="s">
        <v>402</v>
      </c>
      <c r="B29" s="264">
        <v>2</v>
      </c>
      <c r="C29" s="264">
        <v>0</v>
      </c>
      <c r="D29" s="264">
        <v>0</v>
      </c>
      <c r="E29" s="264">
        <v>0</v>
      </c>
      <c r="F29" s="265">
        <v>0</v>
      </c>
      <c r="G29" s="264">
        <v>2</v>
      </c>
      <c r="H29" s="264">
        <v>0</v>
      </c>
      <c r="I29" s="264">
        <v>0</v>
      </c>
      <c r="J29" s="264">
        <v>0</v>
      </c>
      <c r="K29" s="267">
        <v>0</v>
      </c>
      <c r="L29" s="266"/>
    </row>
    <row r="30" spans="1:12">
      <c r="A30" s="263" t="s">
        <v>373</v>
      </c>
      <c r="B30" s="264">
        <v>6</v>
      </c>
      <c r="C30" s="264">
        <v>1</v>
      </c>
      <c r="D30" s="264">
        <v>4</v>
      </c>
      <c r="E30" s="264">
        <v>3</v>
      </c>
      <c r="F30" s="265">
        <v>3</v>
      </c>
      <c r="G30" s="264">
        <v>2</v>
      </c>
      <c r="H30" s="264">
        <v>0</v>
      </c>
      <c r="I30" s="264">
        <v>2</v>
      </c>
      <c r="J30" s="264">
        <v>1</v>
      </c>
      <c r="K30" s="267">
        <v>0</v>
      </c>
      <c r="L30" s="266"/>
    </row>
    <row r="31" spans="1:12">
      <c r="A31" s="263" t="s">
        <v>374</v>
      </c>
      <c r="B31" s="264">
        <v>7</v>
      </c>
      <c r="C31" s="264">
        <v>2</v>
      </c>
      <c r="D31" s="264">
        <v>1</v>
      </c>
      <c r="E31" s="264">
        <v>3</v>
      </c>
      <c r="F31" s="265">
        <v>1</v>
      </c>
      <c r="G31" s="264">
        <v>0</v>
      </c>
      <c r="H31" s="264">
        <v>0</v>
      </c>
      <c r="I31" s="264">
        <v>0</v>
      </c>
      <c r="J31" s="264">
        <v>1</v>
      </c>
      <c r="K31" s="267">
        <v>0</v>
      </c>
      <c r="L31" s="266"/>
    </row>
    <row r="32" spans="1:12">
      <c r="A32" s="263" t="s">
        <v>403</v>
      </c>
      <c r="B32" s="264">
        <v>156</v>
      </c>
      <c r="C32" s="264">
        <v>137</v>
      </c>
      <c r="D32" s="264">
        <v>106</v>
      </c>
      <c r="E32" s="264">
        <v>111</v>
      </c>
      <c r="F32" s="265">
        <v>129</v>
      </c>
      <c r="G32" s="264">
        <v>47</v>
      </c>
      <c r="H32" s="264">
        <v>34</v>
      </c>
      <c r="I32" s="264">
        <v>25</v>
      </c>
      <c r="J32" s="264">
        <v>29</v>
      </c>
      <c r="K32" s="267">
        <v>33</v>
      </c>
      <c r="L32" s="266"/>
    </row>
    <row r="33" spans="1:12">
      <c r="A33" s="263" t="s">
        <v>404</v>
      </c>
      <c r="B33" s="264">
        <v>54</v>
      </c>
      <c r="C33" s="264">
        <v>52</v>
      </c>
      <c r="D33" s="264">
        <v>35</v>
      </c>
      <c r="E33" s="264">
        <v>36</v>
      </c>
      <c r="F33" s="265">
        <v>19</v>
      </c>
      <c r="G33" s="264">
        <v>17</v>
      </c>
      <c r="H33" s="264">
        <v>14</v>
      </c>
      <c r="I33" s="264">
        <v>14</v>
      </c>
      <c r="J33" s="264">
        <v>12</v>
      </c>
      <c r="K33" s="267">
        <v>4</v>
      </c>
      <c r="L33" s="266"/>
    </row>
    <row r="34" spans="1:12">
      <c r="A34" s="263" t="s">
        <v>375</v>
      </c>
      <c r="B34" s="264">
        <v>1</v>
      </c>
      <c r="C34" s="264">
        <v>1</v>
      </c>
      <c r="D34" s="264">
        <v>3</v>
      </c>
      <c r="E34" s="264">
        <v>5</v>
      </c>
      <c r="F34" s="265">
        <v>5</v>
      </c>
      <c r="G34" s="264">
        <v>1</v>
      </c>
      <c r="H34" s="264">
        <v>1</v>
      </c>
      <c r="I34" s="264">
        <v>1</v>
      </c>
      <c r="J34" s="264">
        <v>2</v>
      </c>
      <c r="K34" s="267">
        <v>0</v>
      </c>
      <c r="L34" s="266"/>
    </row>
    <row r="35" spans="1:12">
      <c r="A35" s="263" t="s">
        <v>376</v>
      </c>
      <c r="B35" s="264">
        <v>1</v>
      </c>
      <c r="C35" s="264">
        <v>3</v>
      </c>
      <c r="D35" s="264">
        <v>4</v>
      </c>
      <c r="E35" s="264">
        <v>0</v>
      </c>
      <c r="F35" s="265">
        <v>3</v>
      </c>
      <c r="G35" s="264">
        <v>0</v>
      </c>
      <c r="H35" s="264">
        <v>0</v>
      </c>
      <c r="I35" s="264">
        <v>0</v>
      </c>
      <c r="J35" s="264">
        <v>0</v>
      </c>
      <c r="K35" s="267">
        <v>0</v>
      </c>
      <c r="L35" s="266"/>
    </row>
    <row r="36" spans="1:12">
      <c r="A36" s="263" t="s">
        <v>405</v>
      </c>
      <c r="B36" s="264">
        <v>0</v>
      </c>
      <c r="C36" s="264">
        <v>12</v>
      </c>
      <c r="D36" s="264">
        <v>7</v>
      </c>
      <c r="E36" s="264">
        <v>27</v>
      </c>
      <c r="F36" s="265">
        <v>15</v>
      </c>
      <c r="G36" s="264">
        <v>0</v>
      </c>
      <c r="H36" s="264">
        <v>9</v>
      </c>
      <c r="I36" s="264">
        <v>5</v>
      </c>
      <c r="J36" s="264">
        <v>6</v>
      </c>
      <c r="K36" s="267">
        <v>12</v>
      </c>
      <c r="L36" s="266"/>
    </row>
    <row r="37" spans="1:12">
      <c r="A37" s="263" t="s">
        <v>406</v>
      </c>
      <c r="B37" s="264">
        <v>48</v>
      </c>
      <c r="C37" s="264">
        <v>50</v>
      </c>
      <c r="D37" s="264">
        <v>39</v>
      </c>
      <c r="E37" s="264">
        <v>39</v>
      </c>
      <c r="F37" s="265">
        <v>48</v>
      </c>
      <c r="G37" s="264">
        <v>7</v>
      </c>
      <c r="H37" s="264">
        <v>5</v>
      </c>
      <c r="I37" s="264">
        <v>3</v>
      </c>
      <c r="J37" s="264">
        <v>2</v>
      </c>
      <c r="K37" s="267">
        <v>3</v>
      </c>
      <c r="L37" s="266"/>
    </row>
    <row r="38" spans="1:12">
      <c r="A38" s="263" t="s">
        <v>407</v>
      </c>
      <c r="B38" s="264">
        <v>0</v>
      </c>
      <c r="C38" s="264">
        <v>0</v>
      </c>
      <c r="D38" s="264">
        <v>9</v>
      </c>
      <c r="E38" s="264">
        <v>7</v>
      </c>
      <c r="F38" s="265">
        <v>11</v>
      </c>
      <c r="G38" s="264">
        <v>0</v>
      </c>
      <c r="H38" s="264">
        <v>0</v>
      </c>
      <c r="I38" s="264">
        <v>1</v>
      </c>
      <c r="J38" s="264">
        <v>1</v>
      </c>
      <c r="K38" s="267">
        <v>1</v>
      </c>
      <c r="L38" s="266"/>
    </row>
    <row r="39" spans="1:12">
      <c r="A39" s="263" t="s">
        <v>377</v>
      </c>
      <c r="B39" s="264">
        <v>4</v>
      </c>
      <c r="C39" s="264">
        <v>0</v>
      </c>
      <c r="D39" s="264">
        <v>6</v>
      </c>
      <c r="E39" s="264">
        <v>0</v>
      </c>
      <c r="F39" s="265">
        <v>3</v>
      </c>
      <c r="G39" s="264">
        <v>1</v>
      </c>
      <c r="H39" s="264">
        <v>0</v>
      </c>
      <c r="I39" s="264">
        <v>0</v>
      </c>
      <c r="J39" s="264">
        <v>0</v>
      </c>
      <c r="K39" s="267">
        <v>2</v>
      </c>
      <c r="L39" s="266"/>
    </row>
    <row r="40" spans="1:12">
      <c r="A40" s="263" t="s">
        <v>378</v>
      </c>
      <c r="B40" s="264">
        <v>6</v>
      </c>
      <c r="C40" s="264">
        <v>5</v>
      </c>
      <c r="D40" s="264">
        <v>1</v>
      </c>
      <c r="E40" s="264">
        <v>1</v>
      </c>
      <c r="F40" s="265">
        <v>0</v>
      </c>
      <c r="G40" s="264">
        <v>2</v>
      </c>
      <c r="H40" s="264">
        <v>3</v>
      </c>
      <c r="I40" s="264">
        <v>1</v>
      </c>
      <c r="J40" s="264">
        <v>0</v>
      </c>
      <c r="K40" s="267">
        <v>0</v>
      </c>
      <c r="L40" s="266"/>
    </row>
    <row r="41" spans="1:12">
      <c r="A41" s="263" t="s">
        <v>391</v>
      </c>
      <c r="B41" s="264">
        <v>3</v>
      </c>
      <c r="C41" s="264">
        <v>3</v>
      </c>
      <c r="D41" s="264">
        <v>0</v>
      </c>
      <c r="E41" s="264">
        <v>0</v>
      </c>
      <c r="F41" s="265">
        <v>0</v>
      </c>
      <c r="G41" s="264">
        <v>1</v>
      </c>
      <c r="H41" s="264">
        <v>0</v>
      </c>
      <c r="I41" s="264">
        <v>0</v>
      </c>
      <c r="J41" s="264">
        <v>0</v>
      </c>
      <c r="K41" s="267">
        <v>0</v>
      </c>
      <c r="L41" s="266"/>
    </row>
    <row r="42" spans="1:12">
      <c r="A42" s="263" t="s">
        <v>379</v>
      </c>
      <c r="B42" s="264">
        <v>1</v>
      </c>
      <c r="C42" s="264">
        <v>0</v>
      </c>
      <c r="D42" s="264">
        <v>0</v>
      </c>
      <c r="E42" s="264">
        <v>0</v>
      </c>
      <c r="F42" s="265">
        <v>0</v>
      </c>
      <c r="G42" s="264">
        <v>0</v>
      </c>
      <c r="H42" s="264">
        <v>0</v>
      </c>
      <c r="I42" s="264">
        <v>0</v>
      </c>
      <c r="J42" s="264">
        <v>0</v>
      </c>
      <c r="K42" s="267">
        <v>0</v>
      </c>
      <c r="L42" s="266"/>
    </row>
    <row r="43" spans="1:12">
      <c r="A43" s="263" t="s">
        <v>380</v>
      </c>
      <c r="B43" s="264">
        <v>2</v>
      </c>
      <c r="C43" s="264">
        <v>7</v>
      </c>
      <c r="D43" s="264">
        <v>1</v>
      </c>
      <c r="E43" s="264">
        <v>0</v>
      </c>
      <c r="F43" s="265">
        <v>1</v>
      </c>
      <c r="G43" s="264">
        <v>1</v>
      </c>
      <c r="H43" s="264">
        <v>0</v>
      </c>
      <c r="I43" s="264">
        <v>0</v>
      </c>
      <c r="J43" s="264">
        <v>0</v>
      </c>
      <c r="K43" s="267">
        <v>1</v>
      </c>
      <c r="L43" s="266"/>
    </row>
    <row r="44" spans="1:12">
      <c r="A44" s="263" t="s">
        <v>408</v>
      </c>
      <c r="B44" s="264">
        <v>146</v>
      </c>
      <c r="C44" s="264">
        <v>140</v>
      </c>
      <c r="D44" s="264">
        <v>119</v>
      </c>
      <c r="E44" s="264">
        <v>83</v>
      </c>
      <c r="F44" s="265">
        <v>104</v>
      </c>
      <c r="G44" s="264">
        <v>24</v>
      </c>
      <c r="H44" s="264">
        <v>23</v>
      </c>
      <c r="I44" s="264">
        <v>24</v>
      </c>
      <c r="J44" s="264">
        <v>12</v>
      </c>
      <c r="K44" s="267">
        <v>24</v>
      </c>
      <c r="L44" s="266"/>
    </row>
    <row r="45" spans="1:12">
      <c r="A45" s="263" t="s">
        <v>392</v>
      </c>
      <c r="B45" s="264">
        <v>1</v>
      </c>
      <c r="C45" s="264">
        <v>2</v>
      </c>
      <c r="D45" s="264">
        <v>2</v>
      </c>
      <c r="E45" s="264">
        <v>4</v>
      </c>
      <c r="F45" s="265">
        <v>5</v>
      </c>
      <c r="G45" s="264">
        <v>1</v>
      </c>
      <c r="H45" s="264">
        <v>0</v>
      </c>
      <c r="I45" s="264">
        <v>0</v>
      </c>
      <c r="J45" s="264">
        <v>0</v>
      </c>
      <c r="K45" s="267">
        <v>1</v>
      </c>
      <c r="L45" s="266"/>
    </row>
    <row r="46" spans="1:12">
      <c r="A46" s="263" t="s">
        <v>393</v>
      </c>
      <c r="B46" s="264">
        <v>5</v>
      </c>
      <c r="C46" s="264">
        <v>0</v>
      </c>
      <c r="D46" s="264">
        <v>0</v>
      </c>
      <c r="E46" s="264">
        <v>0</v>
      </c>
      <c r="F46" s="265">
        <v>0</v>
      </c>
      <c r="G46" s="264">
        <v>1</v>
      </c>
      <c r="H46" s="264">
        <v>0</v>
      </c>
      <c r="I46" s="264">
        <v>0</v>
      </c>
      <c r="J46" s="264">
        <v>0</v>
      </c>
      <c r="K46" s="267">
        <v>0</v>
      </c>
      <c r="L46" s="266"/>
    </row>
    <row r="47" spans="1:12">
      <c r="A47" s="263" t="s">
        <v>409</v>
      </c>
      <c r="B47" s="264">
        <v>30</v>
      </c>
      <c r="C47" s="264">
        <v>53</v>
      </c>
      <c r="D47" s="264">
        <v>32</v>
      </c>
      <c r="E47" s="264">
        <v>29</v>
      </c>
      <c r="F47" s="265">
        <v>38</v>
      </c>
      <c r="G47" s="264">
        <v>5</v>
      </c>
      <c r="H47" s="264">
        <v>10</v>
      </c>
      <c r="I47" s="264">
        <v>12</v>
      </c>
      <c r="J47" s="264">
        <v>6</v>
      </c>
      <c r="K47" s="267">
        <v>11</v>
      </c>
      <c r="L47" s="266"/>
    </row>
    <row r="48" spans="1:12">
      <c r="A48" s="263" t="s">
        <v>381</v>
      </c>
      <c r="B48" s="264">
        <v>1</v>
      </c>
      <c r="C48" s="264">
        <v>9</v>
      </c>
      <c r="D48" s="264">
        <v>9</v>
      </c>
      <c r="E48" s="264">
        <v>8</v>
      </c>
      <c r="F48" s="265">
        <v>3</v>
      </c>
      <c r="G48" s="264">
        <v>0</v>
      </c>
      <c r="H48" s="264">
        <v>4</v>
      </c>
      <c r="I48" s="264">
        <v>0</v>
      </c>
      <c r="J48" s="264">
        <v>0</v>
      </c>
      <c r="K48" s="267">
        <v>1</v>
      </c>
      <c r="L48" s="266"/>
    </row>
    <row r="49" spans="1:12">
      <c r="A49" s="263" t="s">
        <v>382</v>
      </c>
      <c r="B49" s="264">
        <v>3</v>
      </c>
      <c r="C49" s="264">
        <v>0</v>
      </c>
      <c r="D49" s="264">
        <v>0</v>
      </c>
      <c r="E49" s="264">
        <v>0</v>
      </c>
      <c r="F49" s="265">
        <v>0</v>
      </c>
      <c r="G49" s="264">
        <v>1</v>
      </c>
      <c r="H49" s="264">
        <v>0</v>
      </c>
      <c r="I49" s="264">
        <v>0</v>
      </c>
      <c r="J49" s="264">
        <v>0</v>
      </c>
      <c r="K49" s="267">
        <v>0</v>
      </c>
      <c r="L49" s="266"/>
    </row>
    <row r="50" spans="1:12">
      <c r="A50" s="263" t="s">
        <v>410</v>
      </c>
      <c r="B50" s="264">
        <v>9</v>
      </c>
      <c r="C50" s="264">
        <v>0</v>
      </c>
      <c r="D50" s="264">
        <v>0</v>
      </c>
      <c r="E50" s="264">
        <v>0</v>
      </c>
      <c r="F50" s="265">
        <v>0</v>
      </c>
      <c r="G50" s="264">
        <v>2</v>
      </c>
      <c r="H50" s="264">
        <v>0</v>
      </c>
      <c r="I50" s="264">
        <v>0</v>
      </c>
      <c r="J50" s="264">
        <v>0</v>
      </c>
      <c r="K50" s="267">
        <v>0</v>
      </c>
      <c r="L50" s="266"/>
    </row>
    <row r="51" spans="1:12">
      <c r="A51" s="263" t="s">
        <v>383</v>
      </c>
      <c r="B51" s="264">
        <v>1</v>
      </c>
      <c r="C51" s="264">
        <v>0</v>
      </c>
      <c r="D51" s="264">
        <v>0</v>
      </c>
      <c r="E51" s="264">
        <v>0</v>
      </c>
      <c r="F51" s="265">
        <v>0</v>
      </c>
      <c r="G51" s="264">
        <v>0</v>
      </c>
      <c r="H51" s="264">
        <v>0</v>
      </c>
      <c r="I51" s="264">
        <v>0</v>
      </c>
      <c r="J51" s="264">
        <v>0</v>
      </c>
      <c r="K51" s="267">
        <v>0</v>
      </c>
      <c r="L51" s="266"/>
    </row>
    <row r="52" spans="1:12">
      <c r="A52" s="263" t="s">
        <v>394</v>
      </c>
      <c r="B52" s="264">
        <v>1</v>
      </c>
      <c r="C52" s="264">
        <v>0</v>
      </c>
      <c r="D52" s="264">
        <v>0</v>
      </c>
      <c r="E52" s="264">
        <v>0</v>
      </c>
      <c r="F52" s="265">
        <v>0</v>
      </c>
      <c r="G52" s="264">
        <v>0</v>
      </c>
      <c r="H52" s="264">
        <v>0</v>
      </c>
      <c r="I52" s="264">
        <v>0</v>
      </c>
      <c r="J52" s="264">
        <v>0</v>
      </c>
      <c r="K52" s="267">
        <v>0</v>
      </c>
      <c r="L52" s="266"/>
    </row>
    <row r="53" spans="1:12">
      <c r="A53" s="263" t="s">
        <v>384</v>
      </c>
      <c r="B53" s="264">
        <v>1</v>
      </c>
      <c r="C53" s="264">
        <v>0</v>
      </c>
      <c r="D53" s="264">
        <v>0</v>
      </c>
      <c r="E53" s="264">
        <v>0</v>
      </c>
      <c r="F53" s="265">
        <v>0</v>
      </c>
      <c r="G53" s="264">
        <v>0</v>
      </c>
      <c r="H53" s="264">
        <v>0</v>
      </c>
      <c r="I53" s="264">
        <v>0</v>
      </c>
      <c r="J53" s="264">
        <v>0</v>
      </c>
      <c r="K53" s="267">
        <v>0</v>
      </c>
      <c r="L53" s="266"/>
    </row>
    <row r="54" spans="1:12">
      <c r="A54" s="263" t="s">
        <v>411</v>
      </c>
      <c r="B54" s="264">
        <v>56</v>
      </c>
      <c r="C54" s="264">
        <v>0</v>
      </c>
      <c r="D54" s="264">
        <v>0</v>
      </c>
      <c r="E54" s="264">
        <v>0</v>
      </c>
      <c r="F54" s="265">
        <v>0</v>
      </c>
      <c r="G54" s="264">
        <v>12</v>
      </c>
      <c r="H54" s="264">
        <v>0</v>
      </c>
      <c r="I54" s="264">
        <v>0</v>
      </c>
      <c r="J54" s="264">
        <v>0</v>
      </c>
      <c r="K54" s="267">
        <v>0</v>
      </c>
      <c r="L54" s="266"/>
    </row>
    <row r="55" spans="1:12">
      <c r="A55" s="263" t="s">
        <v>111</v>
      </c>
      <c r="B55" s="264">
        <v>0</v>
      </c>
      <c r="C55" s="264">
        <v>0</v>
      </c>
      <c r="D55" s="264">
        <v>0</v>
      </c>
      <c r="E55" s="264">
        <v>55</v>
      </c>
      <c r="F55" s="265">
        <v>22</v>
      </c>
      <c r="G55" s="264">
        <v>0</v>
      </c>
      <c r="H55" s="264">
        <v>0</v>
      </c>
      <c r="I55" s="264">
        <v>0</v>
      </c>
      <c r="J55" s="264">
        <v>12</v>
      </c>
      <c r="K55" s="267">
        <v>8</v>
      </c>
      <c r="L55" s="266"/>
    </row>
    <row r="56" spans="1:12">
      <c r="A56" s="263" t="s">
        <v>97</v>
      </c>
      <c r="B56" s="264">
        <v>1</v>
      </c>
      <c r="C56" s="264">
        <v>59</v>
      </c>
      <c r="D56" s="264">
        <v>33</v>
      </c>
      <c r="E56" s="264">
        <v>0</v>
      </c>
      <c r="F56" s="265">
        <v>0</v>
      </c>
      <c r="G56" s="264">
        <v>1</v>
      </c>
      <c r="H56" s="264">
        <v>12</v>
      </c>
      <c r="I56" s="264">
        <v>8</v>
      </c>
      <c r="J56" s="264">
        <v>0</v>
      </c>
      <c r="K56" s="267">
        <v>0</v>
      </c>
      <c r="L56" s="266"/>
    </row>
    <row r="57" spans="1:12">
      <c r="A57" s="263" t="s">
        <v>99</v>
      </c>
      <c r="B57" s="264">
        <v>0</v>
      </c>
      <c r="C57" s="264">
        <v>0</v>
      </c>
      <c r="D57" s="264">
        <v>0</v>
      </c>
      <c r="E57" s="264">
        <v>0</v>
      </c>
      <c r="F57" s="265">
        <v>0</v>
      </c>
      <c r="G57" s="264">
        <v>0</v>
      </c>
      <c r="H57" s="264">
        <v>0</v>
      </c>
      <c r="I57" s="264">
        <v>0</v>
      </c>
      <c r="J57" s="264">
        <v>0</v>
      </c>
      <c r="K57" s="267">
        <v>0</v>
      </c>
      <c r="L57" s="266"/>
    </row>
    <row r="58" spans="1:12">
      <c r="A58" s="263" t="s">
        <v>103</v>
      </c>
      <c r="B58" s="264">
        <v>19</v>
      </c>
      <c r="C58" s="264">
        <v>25</v>
      </c>
      <c r="D58" s="264">
        <v>22</v>
      </c>
      <c r="E58" s="264">
        <v>0</v>
      </c>
      <c r="F58" s="265">
        <v>0</v>
      </c>
      <c r="G58" s="264">
        <v>2</v>
      </c>
      <c r="H58" s="264">
        <v>6</v>
      </c>
      <c r="I58" s="264">
        <v>5</v>
      </c>
      <c r="J58" s="264">
        <v>0</v>
      </c>
      <c r="K58" s="267">
        <v>0</v>
      </c>
      <c r="L58" s="266"/>
    </row>
    <row r="59" spans="1:12">
      <c r="A59" s="263" t="s">
        <v>105</v>
      </c>
      <c r="B59" s="264">
        <v>24</v>
      </c>
      <c r="C59" s="264">
        <v>0</v>
      </c>
      <c r="D59" s="264">
        <v>0</v>
      </c>
      <c r="E59" s="264">
        <v>0</v>
      </c>
      <c r="F59" s="265">
        <v>0</v>
      </c>
      <c r="G59" s="264">
        <v>4</v>
      </c>
      <c r="H59" s="264">
        <v>0</v>
      </c>
      <c r="I59" s="264">
        <v>0</v>
      </c>
      <c r="J59" s="264">
        <v>0</v>
      </c>
      <c r="K59" s="267">
        <v>0</v>
      </c>
      <c r="L59" s="266"/>
    </row>
    <row r="60" spans="1:12">
      <c r="A60" s="263" t="s">
        <v>107</v>
      </c>
      <c r="B60" s="264">
        <v>54</v>
      </c>
      <c r="C60" s="264">
        <v>0</v>
      </c>
      <c r="D60" s="264">
        <v>0</v>
      </c>
      <c r="E60" s="264">
        <v>0</v>
      </c>
      <c r="F60" s="265">
        <v>0</v>
      </c>
      <c r="G60" s="264">
        <v>11</v>
      </c>
      <c r="H60" s="264">
        <v>0</v>
      </c>
      <c r="I60" s="264">
        <v>0</v>
      </c>
      <c r="J60" s="264">
        <v>0</v>
      </c>
      <c r="K60" s="267">
        <v>0</v>
      </c>
      <c r="L60" s="266"/>
    </row>
    <row r="61" spans="1:12">
      <c r="A61" s="263" t="s">
        <v>109</v>
      </c>
      <c r="B61" s="264">
        <v>8</v>
      </c>
      <c r="C61" s="264">
        <v>0</v>
      </c>
      <c r="D61" s="264">
        <v>0</v>
      </c>
      <c r="E61" s="264">
        <v>0</v>
      </c>
      <c r="F61" s="265">
        <v>0</v>
      </c>
      <c r="G61" s="264">
        <v>1</v>
      </c>
      <c r="H61" s="264">
        <v>0</v>
      </c>
      <c r="I61" s="264">
        <v>0</v>
      </c>
      <c r="J61" s="264">
        <v>0</v>
      </c>
      <c r="K61" s="267">
        <v>0</v>
      </c>
      <c r="L61" s="266"/>
    </row>
    <row r="62" spans="1:12">
      <c r="A62" s="263" t="s">
        <v>412</v>
      </c>
      <c r="B62" s="264">
        <v>10</v>
      </c>
      <c r="C62" s="264">
        <v>6</v>
      </c>
      <c r="D62" s="264">
        <v>10</v>
      </c>
      <c r="E62" s="264">
        <v>7</v>
      </c>
      <c r="F62" s="265">
        <v>3</v>
      </c>
      <c r="G62" s="264">
        <v>1</v>
      </c>
      <c r="H62" s="264">
        <v>2</v>
      </c>
      <c r="I62" s="264">
        <v>1</v>
      </c>
      <c r="J62" s="264">
        <v>4</v>
      </c>
      <c r="K62" s="267">
        <v>1</v>
      </c>
      <c r="L62" s="266"/>
    </row>
    <row r="63" spans="1:12">
      <c r="A63" s="263" t="s">
        <v>92</v>
      </c>
      <c r="B63" s="264">
        <v>0</v>
      </c>
      <c r="C63" s="264">
        <v>1</v>
      </c>
      <c r="D63" s="264">
        <v>0</v>
      </c>
      <c r="E63" s="264">
        <v>0</v>
      </c>
      <c r="F63" s="265">
        <v>0</v>
      </c>
      <c r="G63" s="264">
        <v>0</v>
      </c>
      <c r="H63" s="264">
        <v>1</v>
      </c>
      <c r="I63" s="264">
        <v>0</v>
      </c>
      <c r="J63" s="264">
        <v>0</v>
      </c>
      <c r="K63" s="267">
        <v>0</v>
      </c>
      <c r="L63" s="266"/>
    </row>
    <row r="64" spans="1:12">
      <c r="A64" s="263" t="s">
        <v>688</v>
      </c>
      <c r="B64" s="264">
        <v>0</v>
      </c>
      <c r="C64" s="264">
        <v>0</v>
      </c>
      <c r="D64" s="264">
        <v>0</v>
      </c>
      <c r="E64" s="264">
        <v>0</v>
      </c>
      <c r="F64" s="265">
        <v>106</v>
      </c>
      <c r="G64" s="264">
        <v>0</v>
      </c>
      <c r="H64" s="264">
        <v>0</v>
      </c>
      <c r="I64" s="264">
        <v>0</v>
      </c>
      <c r="J64" s="264">
        <v>0</v>
      </c>
      <c r="K64" s="267">
        <v>27</v>
      </c>
      <c r="L64" s="266"/>
    </row>
    <row r="65" spans="1:12">
      <c r="A65" s="263" t="s">
        <v>181</v>
      </c>
      <c r="B65" s="264">
        <v>4</v>
      </c>
      <c r="C65" s="264">
        <v>0</v>
      </c>
      <c r="D65" s="264">
        <v>0</v>
      </c>
      <c r="E65" s="264">
        <v>0</v>
      </c>
      <c r="F65" s="265">
        <v>0</v>
      </c>
      <c r="G65" s="264">
        <v>1</v>
      </c>
      <c r="H65" s="264">
        <v>0</v>
      </c>
      <c r="I65" s="264">
        <v>0</v>
      </c>
      <c r="J65" s="264">
        <v>0</v>
      </c>
      <c r="K65" s="267">
        <v>0</v>
      </c>
      <c r="L65" s="266"/>
    </row>
    <row r="66" spans="1:12">
      <c r="A66" s="263" t="s">
        <v>183</v>
      </c>
      <c r="B66" s="264">
        <v>1</v>
      </c>
      <c r="C66" s="264">
        <v>0</v>
      </c>
      <c r="D66" s="264">
        <v>0</v>
      </c>
      <c r="E66" s="264">
        <v>0</v>
      </c>
      <c r="F66" s="265">
        <v>0</v>
      </c>
      <c r="G66" s="264">
        <v>0</v>
      </c>
      <c r="H66" s="264">
        <v>0</v>
      </c>
      <c r="I66" s="264">
        <v>0</v>
      </c>
      <c r="J66" s="264">
        <v>0</v>
      </c>
      <c r="K66" s="267">
        <v>0</v>
      </c>
      <c r="L66" s="266"/>
    </row>
    <row r="67" spans="1:12">
      <c r="A67" s="263" t="s">
        <v>124</v>
      </c>
      <c r="B67" s="264">
        <v>0</v>
      </c>
      <c r="C67" s="264">
        <v>0</v>
      </c>
      <c r="D67" s="264">
        <v>0</v>
      </c>
      <c r="E67" s="264">
        <v>2</v>
      </c>
      <c r="F67" s="265">
        <v>1</v>
      </c>
      <c r="G67" s="264">
        <v>0</v>
      </c>
      <c r="H67" s="264">
        <v>0</v>
      </c>
      <c r="I67" s="264">
        <v>0</v>
      </c>
      <c r="J67" s="264">
        <v>1</v>
      </c>
      <c r="K67" s="267">
        <v>1</v>
      </c>
      <c r="L67" s="266"/>
    </row>
    <row r="68" spans="1:12">
      <c r="A68" s="263" t="s">
        <v>91</v>
      </c>
      <c r="B68" s="264">
        <v>95</v>
      </c>
      <c r="C68" s="264">
        <v>70</v>
      </c>
      <c r="D68" s="264">
        <v>36</v>
      </c>
      <c r="E68" s="264">
        <v>41</v>
      </c>
      <c r="F68" s="265">
        <v>40</v>
      </c>
      <c r="G68" s="264">
        <v>35</v>
      </c>
      <c r="H68" s="264">
        <v>17</v>
      </c>
      <c r="I68" s="264">
        <v>12</v>
      </c>
      <c r="J68" s="264">
        <v>10</v>
      </c>
      <c r="K68" s="267">
        <v>9</v>
      </c>
      <c r="L68" s="266"/>
    </row>
    <row r="69" spans="1:12">
      <c r="A69" s="263" t="s">
        <v>413</v>
      </c>
      <c r="B69" s="264">
        <v>5</v>
      </c>
      <c r="C69" s="264">
        <v>4</v>
      </c>
      <c r="D69" s="264">
        <v>1</v>
      </c>
      <c r="E69" s="264">
        <v>5</v>
      </c>
      <c r="F69" s="265">
        <v>2</v>
      </c>
      <c r="G69" s="264">
        <v>2</v>
      </c>
      <c r="H69" s="264">
        <v>3</v>
      </c>
      <c r="I69" s="264">
        <v>0</v>
      </c>
      <c r="J69" s="264">
        <v>2</v>
      </c>
      <c r="K69" s="267">
        <v>1</v>
      </c>
      <c r="L69" s="266"/>
    </row>
    <row r="70" spans="1:12">
      <c r="A70" s="263" t="s">
        <v>414</v>
      </c>
      <c r="B70" s="264">
        <v>0</v>
      </c>
      <c r="C70" s="264">
        <v>0</v>
      </c>
      <c r="D70" s="264">
        <v>2</v>
      </c>
      <c r="E70" s="264">
        <v>1</v>
      </c>
      <c r="F70" s="265">
        <v>0</v>
      </c>
      <c r="G70" s="264">
        <v>0</v>
      </c>
      <c r="H70" s="264">
        <v>0</v>
      </c>
      <c r="I70" s="264">
        <v>0</v>
      </c>
      <c r="J70" s="264">
        <v>0</v>
      </c>
      <c r="K70" s="267">
        <v>0</v>
      </c>
      <c r="L70" s="266"/>
    </row>
    <row r="71" spans="1:12">
      <c r="A71" s="263" t="s">
        <v>415</v>
      </c>
      <c r="B71" s="264">
        <v>3</v>
      </c>
      <c r="C71" s="264">
        <v>1</v>
      </c>
      <c r="D71" s="264">
        <v>2</v>
      </c>
      <c r="E71" s="264">
        <v>0</v>
      </c>
      <c r="F71" s="265">
        <v>1</v>
      </c>
      <c r="G71" s="264">
        <v>1</v>
      </c>
      <c r="H71" s="264">
        <v>0</v>
      </c>
      <c r="I71" s="264">
        <v>0</v>
      </c>
      <c r="J71" s="264">
        <v>0</v>
      </c>
      <c r="K71" s="267">
        <v>0</v>
      </c>
      <c r="L71" s="266"/>
    </row>
    <row r="72" spans="1:12">
      <c r="A72" s="263" t="s">
        <v>416</v>
      </c>
      <c r="B72" s="264">
        <v>1</v>
      </c>
      <c r="C72" s="264">
        <v>3</v>
      </c>
      <c r="D72" s="264">
        <v>2</v>
      </c>
      <c r="E72" s="264">
        <v>2</v>
      </c>
      <c r="F72" s="265">
        <v>3</v>
      </c>
      <c r="G72" s="264">
        <v>1</v>
      </c>
      <c r="H72" s="264">
        <v>0</v>
      </c>
      <c r="I72" s="264">
        <v>1</v>
      </c>
      <c r="J72" s="264">
        <v>0</v>
      </c>
      <c r="K72" s="267">
        <v>0</v>
      </c>
      <c r="L72" s="266"/>
    </row>
    <row r="73" spans="1:12">
      <c r="A73" s="263" t="s">
        <v>689</v>
      </c>
      <c r="B73" s="264">
        <v>0</v>
      </c>
      <c r="C73" s="264">
        <v>0</v>
      </c>
      <c r="D73" s="264">
        <v>0</v>
      </c>
      <c r="E73" s="264">
        <v>0</v>
      </c>
      <c r="F73" s="265">
        <v>68</v>
      </c>
      <c r="G73" s="264">
        <v>0</v>
      </c>
      <c r="H73" s="264">
        <v>0</v>
      </c>
      <c r="I73" s="264">
        <v>0</v>
      </c>
      <c r="J73" s="264">
        <v>0</v>
      </c>
      <c r="K73" s="267">
        <v>11</v>
      </c>
      <c r="L73" s="266"/>
    </row>
    <row r="74" spans="1:12">
      <c r="A74" s="263" t="s">
        <v>77</v>
      </c>
      <c r="B74" s="264">
        <v>3</v>
      </c>
      <c r="C74" s="264">
        <v>2</v>
      </c>
      <c r="D74" s="264">
        <v>2</v>
      </c>
      <c r="E74" s="264">
        <v>1</v>
      </c>
      <c r="F74" s="265">
        <v>1</v>
      </c>
      <c r="G74" s="264">
        <v>0</v>
      </c>
      <c r="H74" s="264">
        <v>0</v>
      </c>
      <c r="I74" s="264">
        <v>2</v>
      </c>
      <c r="J74" s="264">
        <v>1</v>
      </c>
      <c r="K74" s="267">
        <v>0</v>
      </c>
      <c r="L74" s="266"/>
    </row>
    <row r="75" spans="1:12">
      <c r="A75" s="263" t="s">
        <v>86</v>
      </c>
      <c r="B75" s="264">
        <v>109</v>
      </c>
      <c r="C75" s="264">
        <v>78</v>
      </c>
      <c r="D75" s="264">
        <v>27</v>
      </c>
      <c r="E75" s="264">
        <v>27</v>
      </c>
      <c r="F75" s="265">
        <v>24</v>
      </c>
      <c r="G75" s="264">
        <v>37</v>
      </c>
      <c r="H75" s="264">
        <v>24</v>
      </c>
      <c r="I75" s="264">
        <v>13</v>
      </c>
      <c r="J75" s="264">
        <v>12</v>
      </c>
      <c r="K75" s="267">
        <v>4</v>
      </c>
      <c r="L75" s="266"/>
    </row>
    <row r="76" spans="1:12">
      <c r="A76" s="263" t="s">
        <v>179</v>
      </c>
      <c r="B76" s="264">
        <v>64</v>
      </c>
      <c r="C76" s="264">
        <v>63</v>
      </c>
      <c r="D76" s="264">
        <v>43</v>
      </c>
      <c r="E76" s="264">
        <v>60</v>
      </c>
      <c r="F76" s="265">
        <v>58</v>
      </c>
      <c r="G76" s="264">
        <v>16</v>
      </c>
      <c r="H76" s="264">
        <v>12</v>
      </c>
      <c r="I76" s="264">
        <v>4</v>
      </c>
      <c r="J76" s="264">
        <v>10</v>
      </c>
      <c r="K76" s="267">
        <v>10</v>
      </c>
      <c r="L76" s="266"/>
    </row>
    <row r="77" spans="1:12">
      <c r="A77" s="263" t="s">
        <v>79</v>
      </c>
      <c r="B77" s="264">
        <v>0</v>
      </c>
      <c r="C77" s="264">
        <v>2</v>
      </c>
      <c r="D77" s="264">
        <v>4</v>
      </c>
      <c r="E77" s="264">
        <v>5</v>
      </c>
      <c r="F77" s="265">
        <v>1</v>
      </c>
      <c r="G77" s="264">
        <v>0</v>
      </c>
      <c r="H77" s="264">
        <v>0</v>
      </c>
      <c r="I77" s="264">
        <v>2</v>
      </c>
      <c r="J77" s="264">
        <v>2</v>
      </c>
      <c r="K77" s="267">
        <v>1</v>
      </c>
      <c r="L77" s="266"/>
    </row>
    <row r="78" spans="1:12">
      <c r="A78" s="263" t="s">
        <v>417</v>
      </c>
      <c r="B78" s="264">
        <v>54</v>
      </c>
      <c r="C78" s="264">
        <v>12</v>
      </c>
      <c r="D78" s="264">
        <v>17</v>
      </c>
      <c r="E78" s="264">
        <v>15</v>
      </c>
      <c r="F78" s="265">
        <v>12</v>
      </c>
      <c r="G78" s="264">
        <v>15</v>
      </c>
      <c r="H78" s="264">
        <v>2</v>
      </c>
      <c r="I78" s="264">
        <v>1</v>
      </c>
      <c r="J78" s="264">
        <v>2</v>
      </c>
      <c r="K78" s="267">
        <v>3</v>
      </c>
      <c r="L78" s="266"/>
    </row>
    <row r="79" spans="1:12">
      <c r="A79" s="263" t="s">
        <v>690</v>
      </c>
      <c r="B79" s="264">
        <v>0</v>
      </c>
      <c r="C79" s="264">
        <v>0</v>
      </c>
      <c r="D79" s="264">
        <v>0</v>
      </c>
      <c r="E79" s="264">
        <v>0</v>
      </c>
      <c r="F79" s="265">
        <v>25</v>
      </c>
      <c r="G79" s="264">
        <v>0</v>
      </c>
      <c r="H79" s="264">
        <v>0</v>
      </c>
      <c r="I79" s="264">
        <v>0</v>
      </c>
      <c r="J79" s="264">
        <v>0</v>
      </c>
      <c r="K79" s="267">
        <v>9</v>
      </c>
      <c r="L79" s="266"/>
    </row>
    <row r="80" spans="1:12">
      <c r="A80" s="263" t="s">
        <v>126</v>
      </c>
      <c r="B80" s="264">
        <v>24</v>
      </c>
      <c r="C80" s="264">
        <v>19</v>
      </c>
      <c r="D80" s="264">
        <v>13</v>
      </c>
      <c r="E80" s="264">
        <v>15</v>
      </c>
      <c r="F80" s="265">
        <v>19</v>
      </c>
      <c r="G80" s="264">
        <v>12</v>
      </c>
      <c r="H80" s="264">
        <v>6</v>
      </c>
      <c r="I80" s="264">
        <v>7</v>
      </c>
      <c r="J80" s="264">
        <v>9</v>
      </c>
      <c r="K80" s="267">
        <v>10</v>
      </c>
      <c r="L80" s="266"/>
    </row>
    <row r="81" spans="1:12">
      <c r="A81" s="263" t="s">
        <v>127</v>
      </c>
      <c r="B81" s="264">
        <v>26</v>
      </c>
      <c r="C81" s="264">
        <v>14</v>
      </c>
      <c r="D81" s="264">
        <v>11</v>
      </c>
      <c r="E81" s="264">
        <v>10</v>
      </c>
      <c r="F81" s="265">
        <v>15</v>
      </c>
      <c r="G81" s="264">
        <v>14</v>
      </c>
      <c r="H81" s="264">
        <v>8</v>
      </c>
      <c r="I81" s="264">
        <v>6</v>
      </c>
      <c r="J81" s="264">
        <v>3</v>
      </c>
      <c r="K81" s="267">
        <v>6</v>
      </c>
      <c r="L81" s="266"/>
    </row>
    <row r="82" spans="1:12">
      <c r="A82" s="263" t="s">
        <v>61</v>
      </c>
      <c r="B82" s="264">
        <v>0</v>
      </c>
      <c r="C82" s="264">
        <v>0</v>
      </c>
      <c r="D82" s="264">
        <v>0</v>
      </c>
      <c r="E82" s="264">
        <v>25</v>
      </c>
      <c r="F82" s="265">
        <v>28</v>
      </c>
      <c r="G82" s="264">
        <v>0</v>
      </c>
      <c r="H82" s="264">
        <v>0</v>
      </c>
      <c r="I82" s="264">
        <v>0</v>
      </c>
      <c r="J82" s="264">
        <v>3</v>
      </c>
      <c r="K82" s="267">
        <v>5</v>
      </c>
      <c r="L82" s="266"/>
    </row>
    <row r="83" spans="1:12">
      <c r="A83" s="263" t="s">
        <v>94</v>
      </c>
      <c r="B83" s="264">
        <v>14</v>
      </c>
      <c r="C83" s="264">
        <v>17</v>
      </c>
      <c r="D83" s="264">
        <v>6</v>
      </c>
      <c r="E83" s="264">
        <v>4</v>
      </c>
      <c r="F83" s="265">
        <v>0</v>
      </c>
      <c r="G83" s="264">
        <v>3</v>
      </c>
      <c r="H83" s="264">
        <v>4</v>
      </c>
      <c r="I83" s="264">
        <v>0</v>
      </c>
      <c r="J83" s="264">
        <v>0</v>
      </c>
      <c r="K83" s="267">
        <v>0</v>
      </c>
      <c r="L83" s="266"/>
    </row>
    <row r="84" spans="1:12">
      <c r="A84" s="263" t="s">
        <v>174</v>
      </c>
      <c r="B84" s="264">
        <v>106</v>
      </c>
      <c r="C84" s="264">
        <v>113</v>
      </c>
      <c r="D84" s="264">
        <v>72</v>
      </c>
      <c r="E84" s="264">
        <v>88</v>
      </c>
      <c r="F84" s="265">
        <v>81</v>
      </c>
      <c r="G84" s="264">
        <v>18</v>
      </c>
      <c r="H84" s="264">
        <v>12</v>
      </c>
      <c r="I84" s="264">
        <v>7</v>
      </c>
      <c r="J84" s="264">
        <v>10</v>
      </c>
      <c r="K84" s="267">
        <v>7</v>
      </c>
      <c r="L84" s="266"/>
    </row>
    <row r="85" spans="1:12">
      <c r="A85" s="263" t="s">
        <v>176</v>
      </c>
      <c r="B85" s="264">
        <v>0</v>
      </c>
      <c r="C85" s="264">
        <v>0</v>
      </c>
      <c r="D85" s="264">
        <v>0</v>
      </c>
      <c r="E85" s="264">
        <v>0</v>
      </c>
      <c r="F85" s="265">
        <v>0</v>
      </c>
      <c r="G85" s="264">
        <v>0</v>
      </c>
      <c r="H85" s="264">
        <v>0</v>
      </c>
      <c r="I85" s="264">
        <v>0</v>
      </c>
      <c r="J85" s="264">
        <v>0</v>
      </c>
      <c r="K85" s="267">
        <v>0</v>
      </c>
      <c r="L85" s="266"/>
    </row>
    <row r="86" spans="1:12">
      <c r="A86" s="263" t="s">
        <v>193</v>
      </c>
      <c r="B86" s="264">
        <v>784</v>
      </c>
      <c r="C86" s="268">
        <v>738</v>
      </c>
      <c r="D86" s="268">
        <v>599</v>
      </c>
      <c r="E86" s="268">
        <v>610</v>
      </c>
      <c r="F86" s="269">
        <v>682</v>
      </c>
      <c r="G86" s="264">
        <v>159</v>
      </c>
      <c r="H86" s="264">
        <v>137</v>
      </c>
      <c r="I86" s="264">
        <v>97</v>
      </c>
      <c r="J86" s="264">
        <v>111</v>
      </c>
      <c r="K86" s="267">
        <v>99</v>
      </c>
      <c r="L86" s="266"/>
    </row>
    <row r="87" spans="1:12">
      <c r="A87" s="263" t="s">
        <v>418</v>
      </c>
      <c r="B87" s="264">
        <v>0</v>
      </c>
      <c r="C87" s="264">
        <v>74</v>
      </c>
      <c r="D87" s="264">
        <v>98</v>
      </c>
      <c r="E87" s="264">
        <v>83</v>
      </c>
      <c r="F87" s="265">
        <v>84</v>
      </c>
      <c r="G87" s="264">
        <v>0</v>
      </c>
      <c r="H87" s="264">
        <v>22</v>
      </c>
      <c r="I87" s="264">
        <v>24</v>
      </c>
      <c r="J87" s="264">
        <v>17</v>
      </c>
      <c r="K87" s="267">
        <v>21</v>
      </c>
      <c r="L87" s="266"/>
    </row>
    <row r="88" spans="1:12">
      <c r="A88" s="263" t="s">
        <v>385</v>
      </c>
      <c r="B88" s="264">
        <v>0</v>
      </c>
      <c r="C88" s="264">
        <v>0</v>
      </c>
      <c r="D88" s="264">
        <v>2</v>
      </c>
      <c r="E88" s="264">
        <v>2</v>
      </c>
      <c r="F88" s="265">
        <v>5</v>
      </c>
      <c r="G88" s="264">
        <v>0</v>
      </c>
      <c r="H88" s="264">
        <v>0</v>
      </c>
      <c r="I88" s="264">
        <v>0</v>
      </c>
      <c r="J88" s="264">
        <v>0</v>
      </c>
      <c r="K88" s="267">
        <v>1</v>
      </c>
      <c r="L88" s="266"/>
    </row>
    <row r="89" spans="1:12">
      <c r="A89" s="263" t="s">
        <v>386</v>
      </c>
      <c r="B89" s="264">
        <v>0</v>
      </c>
      <c r="C89" s="264">
        <v>0</v>
      </c>
      <c r="D89" s="264">
        <v>2</v>
      </c>
      <c r="E89" s="264">
        <v>0</v>
      </c>
      <c r="F89" s="265">
        <v>0</v>
      </c>
      <c r="G89" s="264">
        <v>0</v>
      </c>
      <c r="H89" s="264">
        <v>0</v>
      </c>
      <c r="I89" s="264">
        <v>0</v>
      </c>
      <c r="J89" s="264">
        <v>0</v>
      </c>
      <c r="K89" s="267">
        <v>0</v>
      </c>
      <c r="L89" s="266"/>
    </row>
    <row r="90" spans="1:12">
      <c r="A90" s="263" t="s">
        <v>395</v>
      </c>
      <c r="B90" s="264">
        <v>0</v>
      </c>
      <c r="C90" s="264">
        <v>0</v>
      </c>
      <c r="D90" s="264">
        <v>1</v>
      </c>
      <c r="E90" s="264">
        <v>1</v>
      </c>
      <c r="F90" s="265">
        <v>2</v>
      </c>
      <c r="G90" s="264">
        <v>0</v>
      </c>
      <c r="H90" s="264">
        <v>0</v>
      </c>
      <c r="I90" s="264">
        <v>0</v>
      </c>
      <c r="J90" s="264">
        <v>0</v>
      </c>
      <c r="K90" s="267">
        <v>1</v>
      </c>
      <c r="L90" s="266"/>
    </row>
    <row r="91" spans="1:12">
      <c r="A91" s="263" t="s">
        <v>691</v>
      </c>
      <c r="B91" s="264">
        <v>0</v>
      </c>
      <c r="C91" s="264">
        <v>0</v>
      </c>
      <c r="D91" s="264">
        <v>0</v>
      </c>
      <c r="E91" s="264">
        <v>0</v>
      </c>
      <c r="F91" s="265">
        <v>1</v>
      </c>
      <c r="G91" s="264">
        <v>0</v>
      </c>
      <c r="H91" s="264">
        <v>0</v>
      </c>
      <c r="I91" s="264">
        <v>0</v>
      </c>
      <c r="J91" s="264">
        <v>0</v>
      </c>
      <c r="K91" s="267">
        <v>1</v>
      </c>
      <c r="L91" s="266"/>
    </row>
    <row r="92" spans="1:12">
      <c r="A92" s="263" t="s">
        <v>387</v>
      </c>
      <c r="B92" s="264">
        <v>0</v>
      </c>
      <c r="C92" s="264">
        <v>3</v>
      </c>
      <c r="D92" s="264">
        <v>4</v>
      </c>
      <c r="E92" s="264">
        <v>2</v>
      </c>
      <c r="F92" s="265">
        <v>1</v>
      </c>
      <c r="G92" s="264">
        <v>0</v>
      </c>
      <c r="H92" s="264">
        <v>1</v>
      </c>
      <c r="I92" s="264">
        <v>2</v>
      </c>
      <c r="J92" s="264">
        <v>0</v>
      </c>
      <c r="K92" s="267">
        <v>0</v>
      </c>
      <c r="L92" s="266"/>
    </row>
    <row r="93" spans="1:12">
      <c r="A93" s="263" t="s">
        <v>388</v>
      </c>
      <c r="B93" s="264">
        <v>0</v>
      </c>
      <c r="C93" s="264">
        <v>0</v>
      </c>
      <c r="D93" s="264">
        <v>1</v>
      </c>
      <c r="E93" s="264">
        <v>0</v>
      </c>
      <c r="F93" s="265">
        <v>0</v>
      </c>
      <c r="G93" s="264">
        <v>0</v>
      </c>
      <c r="H93" s="264">
        <v>0</v>
      </c>
      <c r="I93" s="264">
        <v>0</v>
      </c>
      <c r="J93" s="264">
        <v>0</v>
      </c>
      <c r="K93" s="267">
        <v>0</v>
      </c>
      <c r="L93" s="266"/>
    </row>
    <row r="94" spans="1:12">
      <c r="A94" s="263" t="s">
        <v>419</v>
      </c>
      <c r="B94" s="264">
        <v>0</v>
      </c>
      <c r="C94" s="264">
        <v>0</v>
      </c>
      <c r="D94" s="264">
        <v>1</v>
      </c>
      <c r="E94" s="264">
        <v>0</v>
      </c>
      <c r="F94" s="265">
        <v>0</v>
      </c>
      <c r="G94" s="264">
        <v>0</v>
      </c>
      <c r="H94" s="264">
        <v>0</v>
      </c>
      <c r="I94" s="264">
        <v>0</v>
      </c>
      <c r="J94" s="264">
        <v>0</v>
      </c>
      <c r="K94" s="267">
        <v>0</v>
      </c>
      <c r="L94" s="266"/>
    </row>
    <row r="95" spans="1:12">
      <c r="A95" s="263" t="s">
        <v>208</v>
      </c>
      <c r="B95" s="264">
        <v>0</v>
      </c>
      <c r="C95" s="264">
        <v>19</v>
      </c>
      <c r="D95" s="264">
        <v>21</v>
      </c>
      <c r="E95" s="264">
        <v>6</v>
      </c>
      <c r="F95" s="265">
        <v>7</v>
      </c>
      <c r="G95" s="264">
        <v>0</v>
      </c>
      <c r="H95" s="264">
        <v>2</v>
      </c>
      <c r="I95" s="264">
        <v>2</v>
      </c>
      <c r="J95" s="264">
        <v>1</v>
      </c>
      <c r="K95" s="267">
        <v>1</v>
      </c>
      <c r="L95" s="266"/>
    </row>
    <row r="96" spans="1:12">
      <c r="A96" s="263" t="s">
        <v>210</v>
      </c>
      <c r="B96" s="264">
        <v>65</v>
      </c>
      <c r="C96" s="264">
        <v>54</v>
      </c>
      <c r="D96" s="264">
        <v>34</v>
      </c>
      <c r="E96" s="264">
        <v>33</v>
      </c>
      <c r="F96" s="265">
        <v>27</v>
      </c>
      <c r="G96" s="264">
        <v>20</v>
      </c>
      <c r="H96" s="264">
        <v>18</v>
      </c>
      <c r="I96" s="264">
        <v>10</v>
      </c>
      <c r="J96" s="264">
        <v>10</v>
      </c>
      <c r="K96" s="267">
        <v>3</v>
      </c>
      <c r="L96" s="266"/>
    </row>
    <row r="97" spans="1:12">
      <c r="A97" s="263" t="s">
        <v>212</v>
      </c>
      <c r="B97" s="264">
        <v>132</v>
      </c>
      <c r="C97" s="264">
        <v>94</v>
      </c>
      <c r="D97" s="264">
        <v>55</v>
      </c>
      <c r="E97" s="264">
        <v>0</v>
      </c>
      <c r="F97" s="265">
        <v>0</v>
      </c>
      <c r="G97" s="264">
        <v>28</v>
      </c>
      <c r="H97" s="264">
        <v>17</v>
      </c>
      <c r="I97" s="264">
        <v>20</v>
      </c>
      <c r="J97" s="264">
        <v>0</v>
      </c>
      <c r="K97" s="267">
        <v>0</v>
      </c>
      <c r="L97" s="266"/>
    </row>
    <row r="98" spans="1:12">
      <c r="A98" s="263" t="s">
        <v>214</v>
      </c>
      <c r="B98" s="264">
        <v>26</v>
      </c>
      <c r="C98" s="264">
        <v>0</v>
      </c>
      <c r="D98" s="264">
        <v>0</v>
      </c>
      <c r="E98" s="264">
        <v>0</v>
      </c>
      <c r="F98" s="265">
        <v>0</v>
      </c>
      <c r="G98" s="264">
        <v>4</v>
      </c>
      <c r="H98" s="264">
        <v>0</v>
      </c>
      <c r="I98" s="264">
        <v>0</v>
      </c>
      <c r="J98" s="264">
        <v>0</v>
      </c>
      <c r="K98" s="267">
        <v>0</v>
      </c>
      <c r="L98" s="266"/>
    </row>
    <row r="99" spans="1:12">
      <c r="A99" s="263" t="s">
        <v>114</v>
      </c>
      <c r="B99" s="264">
        <v>16</v>
      </c>
      <c r="C99" s="264">
        <v>13</v>
      </c>
      <c r="D99" s="264">
        <v>8</v>
      </c>
      <c r="E99" s="264">
        <v>5</v>
      </c>
      <c r="F99" s="265">
        <v>7</v>
      </c>
      <c r="G99" s="264">
        <v>6</v>
      </c>
      <c r="H99" s="264">
        <v>5</v>
      </c>
      <c r="I99" s="264">
        <v>2</v>
      </c>
      <c r="J99" s="264">
        <v>3</v>
      </c>
      <c r="K99" s="267">
        <v>2</v>
      </c>
      <c r="L99" s="266"/>
    </row>
    <row r="100" spans="1:12">
      <c r="A100" s="263" t="s">
        <v>421</v>
      </c>
      <c r="B100" s="264">
        <v>198</v>
      </c>
      <c r="C100" s="264">
        <v>186</v>
      </c>
      <c r="D100" s="264">
        <v>151</v>
      </c>
      <c r="E100" s="264">
        <v>204</v>
      </c>
      <c r="F100" s="265">
        <v>202</v>
      </c>
      <c r="G100" s="264">
        <v>43</v>
      </c>
      <c r="H100" s="264">
        <v>41</v>
      </c>
      <c r="I100" s="264">
        <v>34</v>
      </c>
      <c r="J100" s="264">
        <v>39</v>
      </c>
      <c r="K100" s="267">
        <v>40</v>
      </c>
      <c r="L100" s="266"/>
    </row>
    <row r="101" spans="1:12">
      <c r="A101" s="263" t="s">
        <v>186</v>
      </c>
      <c r="B101" s="264">
        <v>1</v>
      </c>
      <c r="C101" s="264">
        <v>2</v>
      </c>
      <c r="D101" s="264">
        <v>0</v>
      </c>
      <c r="E101" s="264">
        <v>1</v>
      </c>
      <c r="F101" s="265">
        <v>0</v>
      </c>
      <c r="G101" s="264">
        <v>0</v>
      </c>
      <c r="H101" s="264">
        <v>1</v>
      </c>
      <c r="I101" s="264">
        <v>0</v>
      </c>
      <c r="J101" s="264">
        <v>0</v>
      </c>
      <c r="K101" s="267">
        <v>0</v>
      </c>
      <c r="L101" s="266"/>
    </row>
    <row r="102" spans="1:12">
      <c r="A102" s="263" t="s">
        <v>188</v>
      </c>
      <c r="B102" s="264">
        <v>1</v>
      </c>
      <c r="C102" s="264">
        <v>4</v>
      </c>
      <c r="D102" s="264">
        <v>1</v>
      </c>
      <c r="E102" s="264">
        <v>4</v>
      </c>
      <c r="F102" s="265">
        <v>0</v>
      </c>
      <c r="G102" s="264">
        <v>0</v>
      </c>
      <c r="H102" s="264">
        <v>1</v>
      </c>
      <c r="I102" s="264">
        <v>0</v>
      </c>
      <c r="J102" s="264">
        <v>0</v>
      </c>
      <c r="K102" s="267">
        <v>0</v>
      </c>
      <c r="L102" s="266"/>
    </row>
    <row r="103" spans="1:12">
      <c r="A103" s="263" t="s">
        <v>202</v>
      </c>
      <c r="B103" s="264">
        <v>0</v>
      </c>
      <c r="C103" s="264">
        <v>9</v>
      </c>
      <c r="D103" s="264">
        <v>74</v>
      </c>
      <c r="E103" s="264">
        <v>69</v>
      </c>
      <c r="F103" s="265">
        <v>60</v>
      </c>
      <c r="G103" s="264">
        <v>0</v>
      </c>
      <c r="H103" s="264">
        <v>3</v>
      </c>
      <c r="I103" s="264">
        <v>44</v>
      </c>
      <c r="J103" s="264">
        <v>36</v>
      </c>
      <c r="K103" s="267">
        <v>40</v>
      </c>
      <c r="L103" s="266"/>
    </row>
    <row r="104" spans="1:12">
      <c r="A104" s="263" t="s">
        <v>204</v>
      </c>
      <c r="B104" s="264">
        <v>0</v>
      </c>
      <c r="C104" s="264">
        <v>0</v>
      </c>
      <c r="D104" s="264">
        <v>9</v>
      </c>
      <c r="E104" s="264">
        <v>14</v>
      </c>
      <c r="F104" s="265">
        <v>13</v>
      </c>
      <c r="G104" s="264">
        <v>0</v>
      </c>
      <c r="H104" s="264">
        <v>0</v>
      </c>
      <c r="I104" s="264">
        <v>7</v>
      </c>
      <c r="J104" s="264">
        <v>10</v>
      </c>
      <c r="K104" s="267">
        <v>8</v>
      </c>
      <c r="L104" s="266"/>
    </row>
    <row r="105" spans="1:12">
      <c r="A105" s="263" t="s">
        <v>399</v>
      </c>
      <c r="B105" s="264">
        <v>0</v>
      </c>
      <c r="C105" s="264">
        <v>0</v>
      </c>
      <c r="D105" s="264">
        <v>0</v>
      </c>
      <c r="E105" s="264">
        <v>7</v>
      </c>
      <c r="F105" s="265">
        <v>25</v>
      </c>
      <c r="G105" s="264">
        <v>0</v>
      </c>
      <c r="H105" s="264">
        <v>0</v>
      </c>
      <c r="I105" s="264">
        <v>0</v>
      </c>
      <c r="J105" s="264">
        <v>2</v>
      </c>
      <c r="K105" s="267">
        <v>19</v>
      </c>
      <c r="L105" s="266"/>
    </row>
    <row r="106" spans="1:12">
      <c r="A106" s="263" t="s">
        <v>46</v>
      </c>
      <c r="B106" s="264">
        <v>0</v>
      </c>
      <c r="C106" s="264">
        <v>5</v>
      </c>
      <c r="D106" s="264">
        <v>30</v>
      </c>
      <c r="E106" s="264">
        <v>20</v>
      </c>
      <c r="F106" s="265">
        <v>0</v>
      </c>
      <c r="G106" s="264">
        <v>0</v>
      </c>
      <c r="H106" s="264">
        <v>2</v>
      </c>
      <c r="I106" s="264">
        <v>20</v>
      </c>
      <c r="J106" s="264">
        <v>10</v>
      </c>
      <c r="K106" s="267">
        <v>0</v>
      </c>
      <c r="L106" s="266"/>
    </row>
    <row r="107" spans="1:12">
      <c r="A107" s="263" t="s">
        <v>84</v>
      </c>
      <c r="B107" s="264">
        <v>12</v>
      </c>
      <c r="C107" s="264">
        <v>9</v>
      </c>
      <c r="D107" s="264">
        <v>9</v>
      </c>
      <c r="E107" s="264">
        <v>9</v>
      </c>
      <c r="F107" s="265">
        <v>3</v>
      </c>
      <c r="G107" s="264">
        <v>2</v>
      </c>
      <c r="H107" s="264">
        <v>2</v>
      </c>
      <c r="I107" s="264">
        <v>2</v>
      </c>
      <c r="J107" s="264">
        <v>1</v>
      </c>
      <c r="K107" s="267">
        <v>1</v>
      </c>
      <c r="L107" s="266"/>
    </row>
    <row r="108" spans="1:12">
      <c r="A108" s="263" t="s">
        <v>692</v>
      </c>
      <c r="B108" s="264">
        <v>0</v>
      </c>
      <c r="C108" s="264">
        <v>0</v>
      </c>
      <c r="D108" s="264">
        <v>0</v>
      </c>
      <c r="E108" s="264">
        <v>0</v>
      </c>
      <c r="F108" s="265">
        <v>4</v>
      </c>
      <c r="G108" s="264">
        <v>0</v>
      </c>
      <c r="H108" s="264">
        <v>0</v>
      </c>
      <c r="I108" s="264">
        <v>0</v>
      </c>
      <c r="J108" s="264">
        <v>0</v>
      </c>
      <c r="K108" s="267">
        <v>3</v>
      </c>
      <c r="L108" s="266"/>
    </row>
    <row r="109" spans="1:12">
      <c r="A109" s="263" t="s">
        <v>87</v>
      </c>
      <c r="B109" s="264">
        <v>0</v>
      </c>
      <c r="C109" s="264">
        <v>8</v>
      </c>
      <c r="D109" s="264">
        <v>28</v>
      </c>
      <c r="E109" s="264">
        <v>33</v>
      </c>
      <c r="F109" s="265">
        <v>22</v>
      </c>
      <c r="G109" s="264">
        <v>0</v>
      </c>
      <c r="H109" s="264">
        <v>6</v>
      </c>
      <c r="I109" s="264">
        <v>17</v>
      </c>
      <c r="J109" s="264">
        <v>13</v>
      </c>
      <c r="K109" s="267">
        <v>8</v>
      </c>
      <c r="L109" s="266"/>
    </row>
    <row r="110" spans="1:12">
      <c r="A110" s="263" t="s">
        <v>80</v>
      </c>
      <c r="B110" s="264">
        <v>0</v>
      </c>
      <c r="C110" s="264">
        <v>7</v>
      </c>
      <c r="D110" s="264">
        <v>45</v>
      </c>
      <c r="E110" s="264">
        <v>30</v>
      </c>
      <c r="F110" s="265">
        <v>23</v>
      </c>
      <c r="G110" s="264">
        <v>0</v>
      </c>
      <c r="H110" s="264">
        <v>3</v>
      </c>
      <c r="I110" s="264">
        <v>35</v>
      </c>
      <c r="J110" s="264">
        <v>21</v>
      </c>
      <c r="K110" s="267">
        <v>13</v>
      </c>
      <c r="L110" s="266"/>
    </row>
    <row r="111" spans="1:12">
      <c r="A111" s="263" t="s">
        <v>63</v>
      </c>
      <c r="B111" s="264">
        <v>0</v>
      </c>
      <c r="C111" s="264">
        <v>0</v>
      </c>
      <c r="D111" s="264">
        <v>0</v>
      </c>
      <c r="E111" s="264">
        <v>3</v>
      </c>
      <c r="F111" s="265">
        <v>13</v>
      </c>
      <c r="G111" s="264">
        <v>0</v>
      </c>
      <c r="H111" s="264">
        <v>0</v>
      </c>
      <c r="I111" s="264">
        <v>0</v>
      </c>
      <c r="J111" s="264">
        <v>3</v>
      </c>
      <c r="K111" s="267">
        <v>7</v>
      </c>
      <c r="L111" s="266"/>
    </row>
    <row r="112" spans="1:12">
      <c r="A112" s="263" t="s">
        <v>195</v>
      </c>
      <c r="B112" s="264">
        <v>0</v>
      </c>
      <c r="C112" s="268">
        <v>14</v>
      </c>
      <c r="D112" s="268">
        <v>122</v>
      </c>
      <c r="E112" s="268">
        <v>132</v>
      </c>
      <c r="F112" s="269">
        <v>140</v>
      </c>
      <c r="G112" s="264">
        <v>0</v>
      </c>
      <c r="H112" s="264">
        <v>5</v>
      </c>
      <c r="I112" s="264">
        <v>71</v>
      </c>
      <c r="J112" s="264">
        <v>72</v>
      </c>
      <c r="K112" s="267">
        <v>87</v>
      </c>
      <c r="L112" s="266"/>
    </row>
    <row r="113" spans="1:12">
      <c r="A113" s="263" t="s">
        <v>216</v>
      </c>
      <c r="B113" s="264">
        <v>0</v>
      </c>
      <c r="C113" s="264">
        <v>0</v>
      </c>
      <c r="D113" s="264">
        <v>13</v>
      </c>
      <c r="E113" s="264">
        <v>37</v>
      </c>
      <c r="F113" s="265">
        <v>30</v>
      </c>
      <c r="G113" s="264">
        <v>0</v>
      </c>
      <c r="H113" s="264">
        <v>0</v>
      </c>
      <c r="I113" s="264">
        <v>6</v>
      </c>
      <c r="J113" s="264">
        <v>20</v>
      </c>
      <c r="K113" s="267">
        <v>22</v>
      </c>
      <c r="L113" s="266"/>
    </row>
    <row r="114" spans="1:12">
      <c r="A114" s="263" t="s">
        <v>26</v>
      </c>
      <c r="B114" s="264">
        <v>30</v>
      </c>
      <c r="C114" s="264">
        <v>28</v>
      </c>
      <c r="D114" s="264">
        <v>19</v>
      </c>
      <c r="E114" s="264">
        <v>0</v>
      </c>
      <c r="F114" s="265">
        <v>0</v>
      </c>
      <c r="G114" s="264">
        <v>10</v>
      </c>
      <c r="H114" s="264">
        <v>17</v>
      </c>
      <c r="I114" s="264">
        <v>12</v>
      </c>
      <c r="J114" s="264">
        <v>0</v>
      </c>
      <c r="K114" s="267">
        <v>0</v>
      </c>
      <c r="L114" s="266"/>
    </row>
    <row r="115" spans="1:12">
      <c r="A115" s="270" t="s">
        <v>28</v>
      </c>
      <c r="B115" s="264">
        <v>0</v>
      </c>
      <c r="C115" s="264">
        <v>1</v>
      </c>
      <c r="D115" s="264">
        <v>1</v>
      </c>
      <c r="E115" s="264">
        <v>0</v>
      </c>
      <c r="F115" s="265">
        <v>0</v>
      </c>
      <c r="G115" s="264">
        <v>0</v>
      </c>
      <c r="H115" s="264">
        <v>1</v>
      </c>
      <c r="I115" s="264">
        <v>1</v>
      </c>
      <c r="J115" s="264">
        <v>0</v>
      </c>
      <c r="K115" s="267">
        <v>0</v>
      </c>
      <c r="L115" s="266"/>
    </row>
    <row r="116" spans="1:12">
      <c r="A116" s="270" t="s">
        <v>30</v>
      </c>
      <c r="B116" s="264">
        <v>0</v>
      </c>
      <c r="C116" s="264">
        <v>0</v>
      </c>
      <c r="D116" s="264">
        <v>0</v>
      </c>
      <c r="E116" s="264">
        <v>0</v>
      </c>
      <c r="F116" s="265">
        <v>0</v>
      </c>
      <c r="G116" s="264">
        <v>0</v>
      </c>
      <c r="H116" s="264">
        <v>0</v>
      </c>
      <c r="I116" s="264">
        <v>0</v>
      </c>
      <c r="J116" s="264">
        <v>0</v>
      </c>
      <c r="K116" s="267">
        <v>0</v>
      </c>
      <c r="L116" s="266"/>
    </row>
    <row r="117" spans="1:12">
      <c r="A117" s="270" t="s">
        <v>32</v>
      </c>
      <c r="B117" s="264">
        <v>0</v>
      </c>
      <c r="C117" s="264">
        <v>0</v>
      </c>
      <c r="D117" s="264">
        <v>0</v>
      </c>
      <c r="E117" s="264">
        <v>0</v>
      </c>
      <c r="F117" s="265">
        <v>0</v>
      </c>
      <c r="G117" s="264">
        <v>0</v>
      </c>
      <c r="H117" s="264">
        <v>0</v>
      </c>
      <c r="I117" s="264">
        <v>0</v>
      </c>
      <c r="J117" s="264">
        <v>0</v>
      </c>
      <c r="K117" s="267">
        <v>0</v>
      </c>
      <c r="L117" s="266"/>
    </row>
    <row r="118" spans="1:12">
      <c r="A118" s="263" t="s">
        <v>34</v>
      </c>
      <c r="B118" s="264">
        <v>0</v>
      </c>
      <c r="C118" s="264">
        <v>0</v>
      </c>
      <c r="D118" s="264">
        <v>0</v>
      </c>
      <c r="E118" s="264">
        <v>0</v>
      </c>
      <c r="F118" s="265">
        <v>30</v>
      </c>
      <c r="G118" s="264">
        <v>0</v>
      </c>
      <c r="H118" s="264">
        <v>0</v>
      </c>
      <c r="I118" s="264">
        <v>0</v>
      </c>
      <c r="J118" s="264">
        <v>0</v>
      </c>
      <c r="K118" s="267">
        <v>12</v>
      </c>
      <c r="L118" s="266"/>
    </row>
    <row r="119" spans="1:12">
      <c r="A119" s="270" t="s">
        <v>34</v>
      </c>
      <c r="B119" s="264">
        <v>30</v>
      </c>
      <c r="C119" s="264">
        <v>27</v>
      </c>
      <c r="D119" s="264">
        <v>18</v>
      </c>
      <c r="E119" s="264">
        <v>15</v>
      </c>
      <c r="F119" s="265">
        <v>30</v>
      </c>
      <c r="G119" s="264">
        <v>10</v>
      </c>
      <c r="H119" s="264">
        <v>16</v>
      </c>
      <c r="I119" s="264">
        <v>11</v>
      </c>
      <c r="J119" s="264">
        <v>10</v>
      </c>
      <c r="K119" s="267">
        <v>12</v>
      </c>
      <c r="L119" s="266"/>
    </row>
    <row r="120" spans="1:12">
      <c r="A120" s="270" t="s">
        <v>36</v>
      </c>
      <c r="B120" s="264">
        <v>0</v>
      </c>
      <c r="C120" s="264">
        <v>0</v>
      </c>
      <c r="D120" s="264">
        <v>0</v>
      </c>
      <c r="E120" s="264">
        <v>0</v>
      </c>
      <c r="F120" s="265">
        <v>0</v>
      </c>
      <c r="G120" s="264">
        <v>0</v>
      </c>
      <c r="H120" s="264">
        <v>0</v>
      </c>
      <c r="I120" s="264">
        <v>0</v>
      </c>
      <c r="J120" s="264">
        <v>0</v>
      </c>
      <c r="K120" s="267">
        <v>0</v>
      </c>
      <c r="L120" s="266"/>
    </row>
    <row r="121" spans="1:12">
      <c r="A121" s="270" t="s">
        <v>38</v>
      </c>
      <c r="B121" s="264">
        <v>0</v>
      </c>
      <c r="C121" s="264">
        <v>0</v>
      </c>
      <c r="D121" s="264">
        <v>0</v>
      </c>
      <c r="E121" s="264">
        <v>0</v>
      </c>
      <c r="F121" s="265">
        <v>0</v>
      </c>
      <c r="G121" s="264">
        <v>0</v>
      </c>
      <c r="H121" s="264">
        <v>0</v>
      </c>
      <c r="I121" s="264">
        <v>0</v>
      </c>
      <c r="J121" s="264">
        <v>0</v>
      </c>
      <c r="K121" s="267">
        <v>0</v>
      </c>
      <c r="L121" s="266"/>
    </row>
    <row r="122" spans="1:12">
      <c r="A122" s="263" t="s">
        <v>156</v>
      </c>
      <c r="B122" s="264">
        <v>0</v>
      </c>
      <c r="C122" s="264">
        <v>0</v>
      </c>
      <c r="D122" s="264">
        <v>2</v>
      </c>
      <c r="E122" s="264">
        <v>1</v>
      </c>
      <c r="F122" s="265">
        <v>3</v>
      </c>
      <c r="G122" s="264">
        <v>0</v>
      </c>
      <c r="H122" s="264">
        <v>0</v>
      </c>
      <c r="I122" s="264">
        <v>0</v>
      </c>
      <c r="J122" s="264">
        <v>0</v>
      </c>
      <c r="K122" s="267">
        <v>1</v>
      </c>
      <c r="L122" s="266"/>
    </row>
    <row r="123" spans="1:12">
      <c r="A123" s="263" t="s">
        <v>131</v>
      </c>
      <c r="B123" s="264">
        <v>26</v>
      </c>
      <c r="C123" s="264">
        <v>17</v>
      </c>
      <c r="D123" s="264">
        <v>15</v>
      </c>
      <c r="E123" s="264">
        <v>15</v>
      </c>
      <c r="F123" s="265">
        <v>19</v>
      </c>
      <c r="G123" s="264">
        <v>13</v>
      </c>
      <c r="H123" s="264">
        <v>6</v>
      </c>
      <c r="I123" s="264">
        <v>6</v>
      </c>
      <c r="J123" s="264">
        <v>8</v>
      </c>
      <c r="K123" s="267">
        <v>9</v>
      </c>
      <c r="L123" s="266"/>
    </row>
    <row r="124" spans="1:12">
      <c r="A124" s="263" t="s">
        <v>422</v>
      </c>
      <c r="B124" s="264">
        <v>0</v>
      </c>
      <c r="C124" s="264">
        <v>0</v>
      </c>
      <c r="D124" s="264">
        <v>0</v>
      </c>
      <c r="E124" s="264">
        <v>0</v>
      </c>
      <c r="F124" s="265">
        <v>0</v>
      </c>
      <c r="G124" s="264">
        <v>0</v>
      </c>
      <c r="H124" s="264">
        <v>0</v>
      </c>
      <c r="I124" s="264">
        <v>0</v>
      </c>
      <c r="J124" s="264">
        <v>0</v>
      </c>
      <c r="K124" s="267">
        <v>0</v>
      </c>
      <c r="L124" s="266"/>
    </row>
    <row r="125" spans="1:12">
      <c r="A125" s="263" t="s">
        <v>138</v>
      </c>
      <c r="B125" s="264">
        <v>14</v>
      </c>
      <c r="C125" s="264">
        <v>10</v>
      </c>
      <c r="D125" s="264">
        <v>9</v>
      </c>
      <c r="E125" s="264">
        <v>12</v>
      </c>
      <c r="F125" s="265">
        <v>4</v>
      </c>
      <c r="G125" s="264">
        <v>1</v>
      </c>
      <c r="H125" s="264">
        <v>0</v>
      </c>
      <c r="I125" s="264">
        <v>4</v>
      </c>
      <c r="J125" s="264">
        <v>4</v>
      </c>
      <c r="K125" s="267">
        <v>0</v>
      </c>
      <c r="L125" s="266"/>
    </row>
    <row r="126" spans="1:12">
      <c r="A126" s="263" t="s">
        <v>140</v>
      </c>
      <c r="B126" s="264">
        <v>7</v>
      </c>
      <c r="C126" s="264">
        <v>5</v>
      </c>
      <c r="D126" s="264">
        <v>4</v>
      </c>
      <c r="E126" s="264">
        <v>2</v>
      </c>
      <c r="F126" s="265">
        <v>5</v>
      </c>
      <c r="G126" s="264">
        <v>3</v>
      </c>
      <c r="H126" s="264">
        <v>2</v>
      </c>
      <c r="I126" s="264">
        <v>0</v>
      </c>
      <c r="J126" s="264">
        <v>0</v>
      </c>
      <c r="K126" s="267">
        <v>1</v>
      </c>
      <c r="L126" s="266"/>
    </row>
    <row r="127" spans="1:12">
      <c r="A127" s="263" t="s">
        <v>142</v>
      </c>
      <c r="B127" s="264">
        <v>4</v>
      </c>
      <c r="C127" s="264">
        <v>3</v>
      </c>
      <c r="D127" s="264">
        <v>0</v>
      </c>
      <c r="E127" s="264">
        <v>1</v>
      </c>
      <c r="F127" s="265">
        <v>4</v>
      </c>
      <c r="G127" s="264">
        <v>1</v>
      </c>
      <c r="H127" s="264">
        <v>2</v>
      </c>
      <c r="I127" s="264">
        <v>0</v>
      </c>
      <c r="J127" s="264">
        <v>0</v>
      </c>
      <c r="K127" s="267">
        <v>2</v>
      </c>
      <c r="L127" s="266"/>
    </row>
    <row r="128" spans="1:12">
      <c r="A128" s="263" t="s">
        <v>144</v>
      </c>
      <c r="B128" s="264">
        <v>21</v>
      </c>
      <c r="C128" s="264">
        <v>17</v>
      </c>
      <c r="D128" s="264">
        <v>16</v>
      </c>
      <c r="E128" s="264">
        <v>19</v>
      </c>
      <c r="F128" s="265">
        <v>0</v>
      </c>
      <c r="G128" s="264">
        <v>4</v>
      </c>
      <c r="H128" s="264">
        <v>6</v>
      </c>
      <c r="I128" s="264">
        <v>8</v>
      </c>
      <c r="J128" s="264">
        <v>4</v>
      </c>
      <c r="K128" s="267">
        <v>0</v>
      </c>
      <c r="L128" s="266"/>
    </row>
    <row r="129" spans="1:12">
      <c r="A129" s="263" t="s">
        <v>693</v>
      </c>
      <c r="B129" s="264">
        <v>0</v>
      </c>
      <c r="C129" s="264">
        <v>0</v>
      </c>
      <c r="D129" s="264">
        <v>0</v>
      </c>
      <c r="E129" s="264">
        <v>0</v>
      </c>
      <c r="F129" s="265">
        <v>21</v>
      </c>
      <c r="G129" s="264">
        <v>0</v>
      </c>
      <c r="H129" s="264">
        <v>0</v>
      </c>
      <c r="I129" s="264">
        <v>0</v>
      </c>
      <c r="J129" s="264">
        <v>0</v>
      </c>
      <c r="K129" s="267">
        <v>8</v>
      </c>
      <c r="L129" s="266"/>
    </row>
    <row r="130" spans="1:12">
      <c r="A130" s="263" t="s">
        <v>135</v>
      </c>
      <c r="B130" s="264">
        <v>4</v>
      </c>
      <c r="C130" s="264">
        <v>6</v>
      </c>
      <c r="D130" s="264">
        <v>5</v>
      </c>
      <c r="E130" s="264">
        <v>4</v>
      </c>
      <c r="F130" s="265">
        <v>2</v>
      </c>
      <c r="G130" s="264">
        <v>2</v>
      </c>
      <c r="H130" s="264">
        <v>2</v>
      </c>
      <c r="I130" s="264">
        <v>2</v>
      </c>
      <c r="J130" s="264">
        <v>4</v>
      </c>
      <c r="K130" s="267">
        <v>2</v>
      </c>
      <c r="L130" s="266"/>
    </row>
    <row r="131" spans="1:12">
      <c r="A131" s="271" t="s">
        <v>149</v>
      </c>
      <c r="B131" s="264">
        <v>0</v>
      </c>
      <c r="C131" s="264">
        <v>0</v>
      </c>
      <c r="D131" s="264">
        <v>0</v>
      </c>
      <c r="E131" s="264">
        <v>0</v>
      </c>
      <c r="F131" s="265">
        <v>0</v>
      </c>
      <c r="G131" s="264">
        <v>0</v>
      </c>
      <c r="H131" s="264">
        <v>0</v>
      </c>
      <c r="I131" s="264">
        <v>0</v>
      </c>
      <c r="J131" s="264">
        <v>0</v>
      </c>
      <c r="K131" s="267">
        <v>0</v>
      </c>
      <c r="L131" s="266"/>
    </row>
    <row r="132" spans="1:12">
      <c r="A132" s="263" t="s">
        <v>151</v>
      </c>
      <c r="B132" s="264">
        <v>3</v>
      </c>
      <c r="C132" s="264">
        <v>7</v>
      </c>
      <c r="D132" s="264">
        <v>0</v>
      </c>
      <c r="E132" s="264">
        <v>1</v>
      </c>
      <c r="F132" s="265">
        <v>4</v>
      </c>
      <c r="G132" s="264">
        <v>2</v>
      </c>
      <c r="H132" s="264">
        <v>5</v>
      </c>
      <c r="I132" s="264">
        <v>0</v>
      </c>
      <c r="J132" s="264">
        <v>1</v>
      </c>
      <c r="K132" s="267">
        <v>3</v>
      </c>
      <c r="L132" s="266"/>
    </row>
    <row r="133" spans="1:12">
      <c r="A133" s="263" t="s">
        <v>153</v>
      </c>
      <c r="B133" s="264">
        <v>7</v>
      </c>
      <c r="C133" s="264">
        <v>4</v>
      </c>
      <c r="D133" s="264">
        <v>1</v>
      </c>
      <c r="E133" s="264">
        <v>1</v>
      </c>
      <c r="F133" s="265">
        <v>1</v>
      </c>
      <c r="G133" s="264">
        <v>0</v>
      </c>
      <c r="H133" s="264">
        <v>2</v>
      </c>
      <c r="I133" s="264">
        <v>0</v>
      </c>
      <c r="J133" s="264">
        <v>0</v>
      </c>
      <c r="K133" s="267">
        <v>1</v>
      </c>
      <c r="L133" s="266"/>
    </row>
    <row r="134" spans="1:12">
      <c r="A134" s="263" t="s">
        <v>423</v>
      </c>
      <c r="B134" s="264">
        <v>0</v>
      </c>
      <c r="C134" s="264">
        <v>0</v>
      </c>
      <c r="D134" s="264">
        <v>0</v>
      </c>
      <c r="E134" s="264">
        <v>0</v>
      </c>
      <c r="F134" s="265">
        <v>0</v>
      </c>
      <c r="G134" s="264">
        <v>0</v>
      </c>
      <c r="H134" s="264">
        <v>0</v>
      </c>
      <c r="I134" s="264">
        <v>0</v>
      </c>
      <c r="J134" s="264">
        <v>0</v>
      </c>
      <c r="K134" s="267">
        <v>0</v>
      </c>
      <c r="L134" s="266"/>
    </row>
    <row r="135" spans="1:12">
      <c r="A135" s="263" t="s">
        <v>694</v>
      </c>
      <c r="B135" s="264">
        <v>0</v>
      </c>
      <c r="C135" s="264">
        <v>0</v>
      </c>
      <c r="D135" s="264">
        <v>0</v>
      </c>
      <c r="E135" s="264">
        <v>0</v>
      </c>
      <c r="F135" s="265">
        <v>1</v>
      </c>
      <c r="G135" s="264">
        <v>0</v>
      </c>
      <c r="H135" s="264">
        <v>0</v>
      </c>
      <c r="I135" s="264">
        <v>0</v>
      </c>
      <c r="J135" s="264">
        <v>0</v>
      </c>
      <c r="K135" s="267">
        <v>0</v>
      </c>
      <c r="L135" s="266"/>
    </row>
    <row r="136" spans="1:12">
      <c r="A136" s="263" t="s">
        <v>424</v>
      </c>
      <c r="B136" s="264">
        <v>0</v>
      </c>
      <c r="C136" s="264">
        <v>0</v>
      </c>
      <c r="D136" s="264">
        <v>0</v>
      </c>
      <c r="E136" s="264">
        <v>0</v>
      </c>
      <c r="F136" s="265">
        <v>0</v>
      </c>
      <c r="G136" s="264">
        <v>0</v>
      </c>
      <c r="H136" s="264">
        <v>0</v>
      </c>
      <c r="I136" s="264">
        <v>0</v>
      </c>
      <c r="J136" s="264">
        <v>0</v>
      </c>
      <c r="K136" s="267">
        <v>0</v>
      </c>
      <c r="L136" s="266"/>
    </row>
    <row r="137" spans="1:12">
      <c r="A137" s="263" t="s">
        <v>158</v>
      </c>
      <c r="B137" s="264">
        <v>3</v>
      </c>
      <c r="C137" s="264">
        <v>2</v>
      </c>
      <c r="D137" s="264">
        <v>3</v>
      </c>
      <c r="E137" s="264">
        <v>1</v>
      </c>
      <c r="F137" s="265">
        <v>4</v>
      </c>
      <c r="G137" s="264">
        <v>1</v>
      </c>
      <c r="H137" s="264">
        <v>0</v>
      </c>
      <c r="I137" s="264">
        <v>0</v>
      </c>
      <c r="J137" s="264">
        <v>0</v>
      </c>
      <c r="K137" s="267">
        <v>1</v>
      </c>
      <c r="L137" s="266"/>
    </row>
    <row r="138" spans="1:12">
      <c r="A138" s="263" t="s">
        <v>146</v>
      </c>
      <c r="B138" s="264">
        <v>0</v>
      </c>
      <c r="C138" s="264">
        <v>0</v>
      </c>
      <c r="D138" s="264">
        <v>0</v>
      </c>
      <c r="E138" s="264">
        <v>11</v>
      </c>
      <c r="F138" s="265">
        <v>0</v>
      </c>
      <c r="G138" s="264">
        <v>0</v>
      </c>
      <c r="H138" s="264">
        <v>0</v>
      </c>
      <c r="I138" s="264">
        <v>0</v>
      </c>
      <c r="J138" s="264">
        <v>1</v>
      </c>
      <c r="K138" s="267">
        <v>0</v>
      </c>
      <c r="L138" s="266"/>
    </row>
    <row r="139" spans="1:12">
      <c r="A139" s="263" t="s">
        <v>163</v>
      </c>
      <c r="B139" s="264">
        <v>0</v>
      </c>
      <c r="C139" s="264">
        <v>0</v>
      </c>
      <c r="D139" s="264">
        <v>1</v>
      </c>
      <c r="E139" s="264">
        <v>1</v>
      </c>
      <c r="F139" s="265">
        <v>0</v>
      </c>
      <c r="G139" s="264">
        <v>0</v>
      </c>
      <c r="H139" s="264">
        <v>0</v>
      </c>
      <c r="I139" s="264">
        <v>0</v>
      </c>
      <c r="J139" s="264">
        <v>1</v>
      </c>
      <c r="K139" s="265">
        <v>0</v>
      </c>
      <c r="L139" s="266"/>
    </row>
    <row r="140" spans="1:12">
      <c r="A140" s="263" t="s">
        <v>160</v>
      </c>
      <c r="B140" s="264">
        <v>0</v>
      </c>
      <c r="C140" s="264">
        <v>2</v>
      </c>
      <c r="D140" s="264">
        <v>0</v>
      </c>
      <c r="E140" s="264">
        <v>0</v>
      </c>
      <c r="F140" s="265">
        <v>0</v>
      </c>
      <c r="G140" s="264">
        <v>0</v>
      </c>
      <c r="H140" s="264">
        <v>1</v>
      </c>
      <c r="I140" s="264">
        <v>0</v>
      </c>
      <c r="J140" s="264">
        <v>0</v>
      </c>
      <c r="K140" s="265">
        <v>0</v>
      </c>
      <c r="L140" s="266"/>
    </row>
    <row r="141" spans="1:12">
      <c r="A141" s="263" t="s">
        <v>162</v>
      </c>
      <c r="B141" s="264">
        <v>4</v>
      </c>
      <c r="C141" s="264">
        <v>4</v>
      </c>
      <c r="D141" s="264">
        <v>3</v>
      </c>
      <c r="E141" s="264">
        <v>1</v>
      </c>
      <c r="F141" s="265">
        <v>1</v>
      </c>
      <c r="G141" s="264">
        <v>2</v>
      </c>
      <c r="H141" s="264">
        <v>1</v>
      </c>
      <c r="I141" s="264">
        <v>1</v>
      </c>
      <c r="J141" s="264">
        <v>0</v>
      </c>
      <c r="K141" s="267">
        <v>0</v>
      </c>
      <c r="L141" s="266"/>
    </row>
    <row r="142" spans="1:12">
      <c r="A142" s="263" t="s">
        <v>166</v>
      </c>
      <c r="B142" s="264">
        <v>6</v>
      </c>
      <c r="C142" s="264">
        <v>6</v>
      </c>
      <c r="D142" s="264">
        <v>7</v>
      </c>
      <c r="E142" s="264">
        <v>6</v>
      </c>
      <c r="F142" s="265">
        <v>3</v>
      </c>
      <c r="G142" s="264">
        <v>0</v>
      </c>
      <c r="H142" s="264">
        <v>2</v>
      </c>
      <c r="I142" s="264">
        <v>2</v>
      </c>
      <c r="J142" s="264">
        <v>2</v>
      </c>
      <c r="K142" s="267">
        <v>3</v>
      </c>
      <c r="L142" s="266"/>
    </row>
    <row r="143" spans="1:12">
      <c r="A143" s="263" t="s">
        <v>168</v>
      </c>
      <c r="B143" s="264">
        <v>11</v>
      </c>
      <c r="C143" s="264">
        <v>5</v>
      </c>
      <c r="D143" s="264">
        <v>6</v>
      </c>
      <c r="E143" s="264">
        <v>8</v>
      </c>
      <c r="F143" s="265">
        <v>11</v>
      </c>
      <c r="G143" s="264">
        <v>8</v>
      </c>
      <c r="H143" s="264">
        <v>5</v>
      </c>
      <c r="I143" s="264">
        <v>3</v>
      </c>
      <c r="J143" s="264">
        <v>6</v>
      </c>
      <c r="K143" s="267">
        <v>8</v>
      </c>
      <c r="L143" s="266"/>
    </row>
    <row r="144" spans="1:12">
      <c r="A144" s="263" t="s">
        <v>620</v>
      </c>
      <c r="B144" s="264">
        <v>0</v>
      </c>
      <c r="C144" s="264">
        <v>0</v>
      </c>
      <c r="D144" s="264">
        <v>0</v>
      </c>
      <c r="E144" s="264">
        <v>0</v>
      </c>
      <c r="F144" s="265">
        <v>0</v>
      </c>
      <c r="G144" s="264">
        <v>0</v>
      </c>
      <c r="H144" s="264">
        <v>0</v>
      </c>
      <c r="I144" s="264">
        <v>0</v>
      </c>
      <c r="J144" s="264">
        <v>0</v>
      </c>
      <c r="K144" s="267">
        <v>0</v>
      </c>
      <c r="L144" s="266"/>
    </row>
    <row r="145" spans="1:12">
      <c r="A145" s="263" t="s">
        <v>133</v>
      </c>
      <c r="B145" s="264">
        <v>12</v>
      </c>
      <c r="C145" s="264">
        <v>7</v>
      </c>
      <c r="D145" s="264">
        <v>3</v>
      </c>
      <c r="E145" s="264">
        <v>3</v>
      </c>
      <c r="F145" s="265">
        <v>7</v>
      </c>
      <c r="G145" s="264">
        <v>6</v>
      </c>
      <c r="H145" s="264">
        <v>4</v>
      </c>
      <c r="I145" s="264">
        <v>1</v>
      </c>
      <c r="J145" s="264">
        <v>2</v>
      </c>
      <c r="K145" s="267">
        <v>3</v>
      </c>
      <c r="L145" s="266"/>
    </row>
    <row r="146" spans="1:12">
      <c r="A146" s="263" t="s">
        <v>425</v>
      </c>
      <c r="B146" s="264">
        <v>0</v>
      </c>
      <c r="C146" s="264">
        <v>0</v>
      </c>
      <c r="D146" s="264">
        <v>0</v>
      </c>
      <c r="E146" s="264">
        <v>21</v>
      </c>
      <c r="F146" s="265">
        <v>123</v>
      </c>
      <c r="G146" s="264">
        <v>0</v>
      </c>
      <c r="H146" s="264">
        <v>0</v>
      </c>
      <c r="I146" s="264">
        <v>0</v>
      </c>
      <c r="J146" s="264">
        <v>8</v>
      </c>
      <c r="K146" s="267">
        <v>13</v>
      </c>
      <c r="L146" s="266"/>
    </row>
    <row r="147" spans="1:12">
      <c r="A147" s="263" t="s">
        <v>425</v>
      </c>
      <c r="B147" s="264">
        <v>0</v>
      </c>
      <c r="C147" s="264">
        <v>0</v>
      </c>
      <c r="D147" s="264">
        <v>0</v>
      </c>
      <c r="E147" s="264">
        <v>5</v>
      </c>
      <c r="F147" s="265">
        <v>0</v>
      </c>
      <c r="G147" s="264">
        <v>0</v>
      </c>
      <c r="H147" s="264">
        <v>0</v>
      </c>
      <c r="I147" s="264">
        <v>0</v>
      </c>
      <c r="J147" s="264">
        <v>3</v>
      </c>
      <c r="K147" s="267">
        <v>0</v>
      </c>
      <c r="L147" s="266"/>
    </row>
    <row r="148" spans="1:12">
      <c r="A148" s="263" t="s">
        <v>426</v>
      </c>
      <c r="B148" s="264">
        <v>363</v>
      </c>
      <c r="C148" s="264">
        <v>277</v>
      </c>
      <c r="D148" s="264">
        <v>231</v>
      </c>
      <c r="E148" s="264">
        <v>284</v>
      </c>
      <c r="F148" s="265">
        <v>290</v>
      </c>
      <c r="G148" s="264">
        <v>96</v>
      </c>
      <c r="H148" s="264">
        <v>52</v>
      </c>
      <c r="I148" s="264">
        <v>43</v>
      </c>
      <c r="J148" s="264">
        <v>55</v>
      </c>
      <c r="K148" s="267">
        <v>40</v>
      </c>
      <c r="L148" s="266"/>
    </row>
    <row r="149" spans="1:12">
      <c r="A149" s="263" t="s">
        <v>427</v>
      </c>
      <c r="B149" s="264">
        <v>14</v>
      </c>
      <c r="C149" s="264">
        <v>8</v>
      </c>
      <c r="D149" s="264">
        <v>5</v>
      </c>
      <c r="E149" s="264">
        <v>16</v>
      </c>
      <c r="F149" s="265">
        <v>14</v>
      </c>
      <c r="G149" s="264">
        <v>1</v>
      </c>
      <c r="H149" s="264">
        <v>4</v>
      </c>
      <c r="I149" s="264">
        <v>0</v>
      </c>
      <c r="J149" s="264">
        <v>1</v>
      </c>
      <c r="K149" s="267">
        <v>3</v>
      </c>
      <c r="L149" s="266"/>
    </row>
    <row r="150" spans="1:12">
      <c r="A150" s="263" t="s">
        <v>428</v>
      </c>
      <c r="B150" s="264">
        <v>21</v>
      </c>
      <c r="C150" s="264">
        <v>0</v>
      </c>
      <c r="D150" s="264">
        <v>0</v>
      </c>
      <c r="E150" s="264">
        <v>0</v>
      </c>
      <c r="F150" s="265">
        <v>0</v>
      </c>
      <c r="G150" s="264">
        <v>7</v>
      </c>
      <c r="H150" s="264">
        <v>0</v>
      </c>
      <c r="I150" s="264">
        <v>0</v>
      </c>
      <c r="J150" s="264">
        <v>0</v>
      </c>
      <c r="K150" s="267">
        <v>0</v>
      </c>
      <c r="L150" s="266"/>
    </row>
    <row r="151" spans="1:12">
      <c r="A151" s="263" t="s">
        <v>429</v>
      </c>
      <c r="B151" s="264">
        <v>25</v>
      </c>
      <c r="C151" s="264">
        <v>19</v>
      </c>
      <c r="D151" s="264">
        <v>14</v>
      </c>
      <c r="E151" s="264">
        <v>16</v>
      </c>
      <c r="F151" s="265">
        <v>21</v>
      </c>
      <c r="G151" s="264">
        <v>4</v>
      </c>
      <c r="H151" s="264">
        <v>3</v>
      </c>
      <c r="I151" s="264">
        <v>2</v>
      </c>
      <c r="J151" s="264">
        <v>4</v>
      </c>
      <c r="K151" s="267">
        <v>2</v>
      </c>
      <c r="L151" s="266"/>
    </row>
    <row r="152" spans="1:12">
      <c r="A152" s="263" t="s">
        <v>430</v>
      </c>
      <c r="B152" s="264">
        <v>337</v>
      </c>
      <c r="C152" s="264">
        <v>287</v>
      </c>
      <c r="D152" s="264">
        <v>220</v>
      </c>
      <c r="E152" s="264">
        <v>250</v>
      </c>
      <c r="F152" s="265">
        <v>277</v>
      </c>
      <c r="G152" s="264">
        <v>65</v>
      </c>
      <c r="H152" s="264">
        <v>64</v>
      </c>
      <c r="I152" s="264">
        <v>51</v>
      </c>
      <c r="J152" s="264">
        <v>36</v>
      </c>
      <c r="K152" s="267">
        <v>32</v>
      </c>
      <c r="L152" s="266"/>
    </row>
    <row r="153" spans="1:12">
      <c r="A153" s="263" t="s">
        <v>431</v>
      </c>
      <c r="B153" s="264">
        <v>0</v>
      </c>
      <c r="C153" s="264">
        <v>40</v>
      </c>
      <c r="D153" s="264">
        <v>0</v>
      </c>
      <c r="E153" s="264">
        <v>16</v>
      </c>
      <c r="F153" s="265">
        <v>25</v>
      </c>
      <c r="G153" s="264">
        <v>0</v>
      </c>
      <c r="H153" s="264">
        <v>2</v>
      </c>
      <c r="I153" s="264">
        <v>0</v>
      </c>
      <c r="J153" s="264">
        <v>2</v>
      </c>
      <c r="K153" s="267">
        <v>7</v>
      </c>
      <c r="L153" s="266"/>
    </row>
    <row r="154" spans="1:12">
      <c r="A154" s="263" t="s">
        <v>432</v>
      </c>
      <c r="B154" s="264">
        <v>46</v>
      </c>
      <c r="C154" s="264">
        <v>0</v>
      </c>
      <c r="D154" s="264">
        <v>0</v>
      </c>
      <c r="E154" s="264">
        <v>0</v>
      </c>
      <c r="F154" s="265">
        <v>0</v>
      </c>
      <c r="G154" s="264">
        <v>12</v>
      </c>
      <c r="H154" s="264">
        <v>0</v>
      </c>
      <c r="I154" s="264">
        <v>0</v>
      </c>
      <c r="J154" s="264">
        <v>0</v>
      </c>
      <c r="K154" s="267">
        <v>0</v>
      </c>
      <c r="L154" s="266"/>
    </row>
    <row r="155" spans="1:12">
      <c r="A155" s="263" t="s">
        <v>433</v>
      </c>
      <c r="B155" s="264">
        <v>621</v>
      </c>
      <c r="C155" s="264">
        <v>517</v>
      </c>
      <c r="D155" s="264">
        <v>416</v>
      </c>
      <c r="E155" s="264">
        <v>413</v>
      </c>
      <c r="F155" s="265">
        <v>512</v>
      </c>
      <c r="G155" s="264">
        <v>86</v>
      </c>
      <c r="H155" s="264">
        <v>86</v>
      </c>
      <c r="I155" s="264">
        <v>49</v>
      </c>
      <c r="J155" s="264">
        <v>59</v>
      </c>
      <c r="K155" s="267">
        <v>77</v>
      </c>
      <c r="L155" s="266"/>
    </row>
    <row r="156" spans="1:12">
      <c r="A156" s="263" t="s">
        <v>434</v>
      </c>
      <c r="B156" s="264">
        <v>33</v>
      </c>
      <c r="C156" s="264">
        <v>44</v>
      </c>
      <c r="D156" s="264">
        <v>41</v>
      </c>
      <c r="E156" s="264">
        <v>35</v>
      </c>
      <c r="F156" s="265">
        <v>68</v>
      </c>
      <c r="G156" s="264">
        <v>8</v>
      </c>
      <c r="H156" s="264">
        <v>10</v>
      </c>
      <c r="I156" s="264">
        <v>4</v>
      </c>
      <c r="J156" s="264">
        <v>7</v>
      </c>
      <c r="K156" s="267">
        <v>8</v>
      </c>
      <c r="L156" s="266"/>
    </row>
    <row r="157" spans="1:12">
      <c r="A157" s="263" t="s">
        <v>435</v>
      </c>
      <c r="B157" s="264">
        <v>0</v>
      </c>
      <c r="C157" s="264">
        <v>12</v>
      </c>
      <c r="D157" s="264">
        <v>75</v>
      </c>
      <c r="E157" s="264">
        <v>73</v>
      </c>
      <c r="F157" s="265">
        <v>48</v>
      </c>
      <c r="G157" s="264">
        <v>0</v>
      </c>
      <c r="H157" s="264">
        <v>5</v>
      </c>
      <c r="I157" s="264">
        <v>45</v>
      </c>
      <c r="J157" s="264">
        <v>48</v>
      </c>
      <c r="K157" s="267">
        <v>27</v>
      </c>
      <c r="L157" s="266"/>
    </row>
    <row r="158" spans="1:12">
      <c r="A158" s="263" t="s">
        <v>436</v>
      </c>
      <c r="B158" s="264">
        <v>0</v>
      </c>
      <c r="C158" s="264">
        <v>0</v>
      </c>
      <c r="D158" s="264">
        <v>0</v>
      </c>
      <c r="E158" s="264">
        <v>26</v>
      </c>
      <c r="F158" s="265">
        <v>21</v>
      </c>
      <c r="G158" s="264">
        <v>0</v>
      </c>
      <c r="H158" s="264">
        <v>0</v>
      </c>
      <c r="I158" s="264">
        <v>0</v>
      </c>
      <c r="J158" s="264">
        <v>15</v>
      </c>
      <c r="K158" s="267">
        <v>12</v>
      </c>
      <c r="L158" s="266"/>
    </row>
    <row r="159" spans="1:12">
      <c r="A159" s="263" t="s">
        <v>437</v>
      </c>
      <c r="B159" s="264">
        <v>0</v>
      </c>
      <c r="C159" s="264">
        <v>0</v>
      </c>
      <c r="D159" s="264">
        <v>67</v>
      </c>
      <c r="E159" s="264">
        <v>73</v>
      </c>
      <c r="F159" s="265">
        <v>0</v>
      </c>
      <c r="G159" s="264">
        <v>0</v>
      </c>
      <c r="H159" s="264">
        <v>3</v>
      </c>
      <c r="I159" s="264">
        <v>24</v>
      </c>
      <c r="J159" s="264">
        <v>8</v>
      </c>
      <c r="K159" s="267">
        <v>0</v>
      </c>
      <c r="L159" s="266"/>
    </row>
    <row r="160" spans="1:12">
      <c r="A160" s="263" t="s">
        <v>438</v>
      </c>
      <c r="B160" s="264">
        <v>46</v>
      </c>
      <c r="C160" s="264">
        <v>40</v>
      </c>
      <c r="D160" s="264">
        <v>34</v>
      </c>
      <c r="E160" s="264">
        <v>34</v>
      </c>
      <c r="F160" s="265">
        <v>49</v>
      </c>
      <c r="G160" s="264">
        <v>5</v>
      </c>
      <c r="H160" s="264">
        <v>6</v>
      </c>
      <c r="I160" s="264">
        <v>7</v>
      </c>
      <c r="J160" s="264">
        <v>9</v>
      </c>
      <c r="K160" s="267">
        <v>6</v>
      </c>
      <c r="L160" s="266"/>
    </row>
    <row r="161" spans="1:12">
      <c r="A161" s="263" t="s">
        <v>439</v>
      </c>
      <c r="B161" s="264">
        <v>138</v>
      </c>
      <c r="C161" s="264">
        <v>147</v>
      </c>
      <c r="D161" s="264">
        <v>2</v>
      </c>
      <c r="E161" s="264">
        <v>0</v>
      </c>
      <c r="F161" s="265">
        <v>0</v>
      </c>
      <c r="G161" s="264">
        <v>39</v>
      </c>
      <c r="H161" s="264">
        <v>40</v>
      </c>
      <c r="I161" s="264">
        <v>2</v>
      </c>
      <c r="J161" s="264">
        <v>0</v>
      </c>
      <c r="K161" s="267">
        <v>0</v>
      </c>
      <c r="L161" s="266"/>
    </row>
    <row r="162" spans="1:12">
      <c r="A162" s="263" t="s">
        <v>440</v>
      </c>
      <c r="B162" s="264">
        <v>0</v>
      </c>
      <c r="C162" s="264">
        <v>75</v>
      </c>
      <c r="D162" s="264">
        <v>58</v>
      </c>
      <c r="E162" s="264">
        <v>0</v>
      </c>
      <c r="F162" s="265">
        <v>0</v>
      </c>
      <c r="G162" s="264">
        <v>0</v>
      </c>
      <c r="H162" s="264">
        <v>20</v>
      </c>
      <c r="I162" s="264">
        <v>14</v>
      </c>
      <c r="J162" s="264">
        <v>0</v>
      </c>
      <c r="K162" s="267">
        <v>0</v>
      </c>
      <c r="L162" s="266"/>
    </row>
    <row r="163" spans="1:12">
      <c r="A163" s="263" t="s">
        <v>441</v>
      </c>
      <c r="B163" s="264">
        <v>390</v>
      </c>
      <c r="C163" s="264">
        <v>415</v>
      </c>
      <c r="D163" s="264">
        <v>419</v>
      </c>
      <c r="E163" s="264">
        <v>587</v>
      </c>
      <c r="F163" s="265">
        <v>835</v>
      </c>
      <c r="G163" s="264">
        <v>48</v>
      </c>
      <c r="H163" s="264">
        <v>64</v>
      </c>
      <c r="I163" s="264">
        <v>62</v>
      </c>
      <c r="J163" s="264">
        <v>81</v>
      </c>
      <c r="K163" s="267">
        <v>91</v>
      </c>
      <c r="L163" s="266"/>
    </row>
    <row r="164" spans="1:12">
      <c r="A164" s="263" t="s">
        <v>442</v>
      </c>
      <c r="B164" s="264">
        <v>40</v>
      </c>
      <c r="C164" s="264">
        <v>47</v>
      </c>
      <c r="D164" s="264">
        <v>34</v>
      </c>
      <c r="E164" s="264">
        <v>34</v>
      </c>
      <c r="F164" s="265">
        <v>29</v>
      </c>
      <c r="G164" s="264">
        <v>4</v>
      </c>
      <c r="H164" s="264">
        <v>7</v>
      </c>
      <c r="I164" s="264">
        <v>4</v>
      </c>
      <c r="J164" s="264">
        <v>6</v>
      </c>
      <c r="K164" s="267">
        <v>2</v>
      </c>
      <c r="L164" s="266"/>
    </row>
    <row r="165" spans="1:12">
      <c r="A165" s="263" t="s">
        <v>443</v>
      </c>
      <c r="B165" s="264">
        <v>18</v>
      </c>
      <c r="C165" s="264">
        <v>9</v>
      </c>
      <c r="D165" s="264">
        <v>8</v>
      </c>
      <c r="E165" s="264">
        <v>9</v>
      </c>
      <c r="F165" s="265">
        <v>9</v>
      </c>
      <c r="G165" s="264">
        <v>4</v>
      </c>
      <c r="H165" s="264">
        <v>3</v>
      </c>
      <c r="I165" s="264">
        <v>2</v>
      </c>
      <c r="J165" s="264">
        <v>1</v>
      </c>
      <c r="K165" s="267">
        <v>3</v>
      </c>
      <c r="L165" s="266"/>
    </row>
    <row r="166" spans="1:12">
      <c r="A166" s="263" t="s">
        <v>695</v>
      </c>
      <c r="B166" s="264">
        <v>177</v>
      </c>
      <c r="C166" s="264">
        <v>180</v>
      </c>
      <c r="D166" s="264">
        <v>173</v>
      </c>
      <c r="E166" s="264">
        <v>197</v>
      </c>
      <c r="F166" s="265">
        <v>254</v>
      </c>
      <c r="G166" s="264">
        <v>41</v>
      </c>
      <c r="H166" s="264">
        <v>40</v>
      </c>
      <c r="I166" s="264">
        <v>43</v>
      </c>
      <c r="J166" s="264">
        <v>45</v>
      </c>
      <c r="K166" s="267">
        <v>50</v>
      </c>
      <c r="L166" s="266"/>
    </row>
    <row r="167" spans="1:12">
      <c r="A167" s="263" t="s">
        <v>444</v>
      </c>
      <c r="B167" s="264">
        <v>199</v>
      </c>
      <c r="C167" s="264">
        <v>232</v>
      </c>
      <c r="D167" s="264">
        <v>166</v>
      </c>
      <c r="E167" s="264">
        <v>231</v>
      </c>
      <c r="F167" s="265">
        <v>270</v>
      </c>
      <c r="G167" s="264">
        <v>41</v>
      </c>
      <c r="H167" s="264">
        <v>49</v>
      </c>
      <c r="I167" s="264">
        <v>29</v>
      </c>
      <c r="J167" s="264">
        <v>31</v>
      </c>
      <c r="K167" s="267">
        <v>37</v>
      </c>
      <c r="L167" s="266"/>
    </row>
    <row r="168" spans="1:12">
      <c r="A168" s="263" t="s">
        <v>445</v>
      </c>
      <c r="B168" s="264">
        <v>0</v>
      </c>
      <c r="C168" s="264">
        <v>0</v>
      </c>
      <c r="D168" s="264">
        <v>25</v>
      </c>
      <c r="E168" s="264">
        <v>20</v>
      </c>
      <c r="F168" s="265">
        <v>32</v>
      </c>
      <c r="G168" s="264">
        <v>0</v>
      </c>
      <c r="H168" s="264">
        <v>0</v>
      </c>
      <c r="I168" s="264">
        <v>2</v>
      </c>
      <c r="J168" s="264">
        <v>2</v>
      </c>
      <c r="K168" s="267">
        <v>2</v>
      </c>
      <c r="L168" s="266"/>
    </row>
    <row r="169" spans="1:12">
      <c r="A169" s="263" t="s">
        <v>446</v>
      </c>
      <c r="B169" s="264">
        <v>0</v>
      </c>
      <c r="C169" s="264">
        <v>0</v>
      </c>
      <c r="D169" s="264">
        <v>11</v>
      </c>
      <c r="E169" s="264">
        <v>12</v>
      </c>
      <c r="F169" s="265">
        <v>20</v>
      </c>
      <c r="G169" s="264">
        <v>0</v>
      </c>
      <c r="H169" s="264">
        <v>0</v>
      </c>
      <c r="I169" s="264">
        <v>1</v>
      </c>
      <c r="J169" s="264">
        <v>0</v>
      </c>
      <c r="K169" s="267">
        <v>2</v>
      </c>
      <c r="L169" s="266"/>
    </row>
    <row r="170" spans="1:12">
      <c r="A170" s="263" t="s">
        <v>447</v>
      </c>
      <c r="B170" s="264">
        <v>0</v>
      </c>
      <c r="C170" s="264">
        <v>0</v>
      </c>
      <c r="D170" s="264">
        <v>7</v>
      </c>
      <c r="E170" s="264">
        <v>12</v>
      </c>
      <c r="F170" s="265">
        <v>23</v>
      </c>
      <c r="G170" s="264">
        <v>0</v>
      </c>
      <c r="H170" s="264">
        <v>0</v>
      </c>
      <c r="I170" s="264">
        <v>1</v>
      </c>
      <c r="J170" s="264">
        <v>1</v>
      </c>
      <c r="K170" s="267">
        <v>1</v>
      </c>
      <c r="L170" s="266"/>
    </row>
    <row r="171" spans="1:12">
      <c r="A171" s="263" t="s">
        <v>448</v>
      </c>
      <c r="B171" s="264">
        <v>20</v>
      </c>
      <c r="C171" s="264">
        <v>20</v>
      </c>
      <c r="D171" s="264">
        <v>21</v>
      </c>
      <c r="E171" s="264">
        <v>6</v>
      </c>
      <c r="F171" s="265">
        <v>20</v>
      </c>
      <c r="G171" s="264">
        <v>4</v>
      </c>
      <c r="H171" s="264">
        <v>5</v>
      </c>
      <c r="I171" s="264">
        <v>2</v>
      </c>
      <c r="J171" s="264">
        <v>1</v>
      </c>
      <c r="K171" s="267">
        <v>3</v>
      </c>
      <c r="L171" s="266"/>
    </row>
    <row r="172" spans="1:12">
      <c r="A172" s="263" t="s">
        <v>449</v>
      </c>
      <c r="B172" s="264">
        <v>119</v>
      </c>
      <c r="C172" s="264">
        <v>96</v>
      </c>
      <c r="D172" s="264">
        <v>72</v>
      </c>
      <c r="E172" s="264">
        <v>73</v>
      </c>
      <c r="F172" s="265">
        <v>86</v>
      </c>
      <c r="G172" s="264">
        <v>25</v>
      </c>
      <c r="H172" s="264">
        <v>14</v>
      </c>
      <c r="I172" s="264">
        <v>8</v>
      </c>
      <c r="J172" s="264">
        <v>8</v>
      </c>
      <c r="K172" s="267">
        <v>13</v>
      </c>
      <c r="L172" s="266"/>
    </row>
    <row r="173" spans="1:12">
      <c r="A173" s="263" t="s">
        <v>450</v>
      </c>
      <c r="B173" s="264">
        <v>0</v>
      </c>
      <c r="C173" s="264">
        <v>7</v>
      </c>
      <c r="D173" s="264">
        <v>69</v>
      </c>
      <c r="E173" s="264">
        <v>93</v>
      </c>
      <c r="F173" s="265">
        <v>66</v>
      </c>
      <c r="G173" s="264">
        <v>0</v>
      </c>
      <c r="H173" s="264">
        <v>4</v>
      </c>
      <c r="I173" s="264">
        <v>35</v>
      </c>
      <c r="J173" s="264">
        <v>57</v>
      </c>
      <c r="K173" s="267">
        <v>37</v>
      </c>
      <c r="L173" s="266"/>
    </row>
    <row r="174" spans="1:12">
      <c r="A174" s="263" t="s">
        <v>451</v>
      </c>
      <c r="B174" s="264">
        <v>101</v>
      </c>
      <c r="C174" s="264">
        <v>111</v>
      </c>
      <c r="D174" s="264">
        <v>67</v>
      </c>
      <c r="E174" s="264">
        <v>84</v>
      </c>
      <c r="F174" s="265">
        <v>120</v>
      </c>
      <c r="G174" s="264">
        <v>25</v>
      </c>
      <c r="H174" s="264">
        <v>26</v>
      </c>
      <c r="I174" s="264">
        <v>13</v>
      </c>
      <c r="J174" s="264">
        <v>19</v>
      </c>
      <c r="K174" s="267">
        <v>14</v>
      </c>
      <c r="L174" s="266"/>
    </row>
    <row r="175" spans="1:12">
      <c r="A175" s="263" t="s">
        <v>452</v>
      </c>
      <c r="B175" s="264">
        <v>0</v>
      </c>
      <c r="C175" s="264">
        <v>0</v>
      </c>
      <c r="D175" s="264">
        <v>98</v>
      </c>
      <c r="E175" s="264">
        <v>122</v>
      </c>
      <c r="F175" s="265">
        <v>128</v>
      </c>
      <c r="G175" s="264">
        <v>0</v>
      </c>
      <c r="H175" s="264">
        <v>0</v>
      </c>
      <c r="I175" s="264">
        <v>21</v>
      </c>
      <c r="J175" s="264">
        <v>25</v>
      </c>
      <c r="K175" s="267">
        <v>25</v>
      </c>
      <c r="L175" s="266"/>
    </row>
    <row r="176" spans="1:12">
      <c r="A176" s="263" t="s">
        <v>696</v>
      </c>
      <c r="B176" s="264">
        <v>0</v>
      </c>
      <c r="C176" s="264">
        <v>0</v>
      </c>
      <c r="D176" s="264">
        <v>0</v>
      </c>
      <c r="E176" s="264">
        <v>0</v>
      </c>
      <c r="F176" s="265">
        <v>2</v>
      </c>
      <c r="G176" s="264">
        <v>0</v>
      </c>
      <c r="H176" s="264">
        <v>0</v>
      </c>
      <c r="I176" s="264">
        <v>0</v>
      </c>
      <c r="J176" s="264">
        <v>0</v>
      </c>
      <c r="K176" s="267">
        <v>2</v>
      </c>
      <c r="L176" s="266"/>
    </row>
    <row r="177" spans="1:12">
      <c r="A177" s="263" t="s">
        <v>453</v>
      </c>
      <c r="B177" s="264">
        <v>25</v>
      </c>
      <c r="C177" s="264">
        <v>26</v>
      </c>
      <c r="D177" s="264">
        <v>9</v>
      </c>
      <c r="E177" s="264">
        <v>26</v>
      </c>
      <c r="F177" s="265">
        <v>20</v>
      </c>
      <c r="G177" s="264">
        <v>6</v>
      </c>
      <c r="H177" s="264">
        <v>6</v>
      </c>
      <c r="I177" s="264">
        <v>3</v>
      </c>
      <c r="J177" s="264">
        <v>6</v>
      </c>
      <c r="K177" s="267">
        <v>5</v>
      </c>
      <c r="L177" s="266"/>
    </row>
    <row r="178" spans="1:12">
      <c r="A178" s="263" t="s">
        <v>454</v>
      </c>
      <c r="B178" s="264">
        <v>0</v>
      </c>
      <c r="C178" s="264">
        <v>25</v>
      </c>
      <c r="D178" s="264">
        <v>26</v>
      </c>
      <c r="E178" s="264">
        <v>34</v>
      </c>
      <c r="F178" s="265">
        <v>33</v>
      </c>
      <c r="G178" s="264">
        <v>0</v>
      </c>
      <c r="H178" s="264">
        <v>3</v>
      </c>
      <c r="I178" s="264">
        <v>2</v>
      </c>
      <c r="J178" s="264">
        <v>8</v>
      </c>
      <c r="K178" s="267">
        <v>3</v>
      </c>
      <c r="L178" s="266"/>
    </row>
    <row r="179" spans="1:12">
      <c r="A179" s="263" t="s">
        <v>455</v>
      </c>
      <c r="B179" s="264">
        <v>385</v>
      </c>
      <c r="C179" s="264">
        <v>294</v>
      </c>
      <c r="D179" s="264">
        <v>143</v>
      </c>
      <c r="E179" s="264">
        <v>175</v>
      </c>
      <c r="F179" s="265">
        <v>266</v>
      </c>
      <c r="G179" s="264">
        <v>86</v>
      </c>
      <c r="H179" s="264">
        <v>60</v>
      </c>
      <c r="I179" s="264">
        <v>33</v>
      </c>
      <c r="J179" s="264">
        <v>35</v>
      </c>
      <c r="K179" s="267">
        <v>34</v>
      </c>
      <c r="L179" s="266"/>
    </row>
    <row r="180" spans="1:12">
      <c r="A180" s="263" t="s">
        <v>456</v>
      </c>
      <c r="B180" s="264">
        <v>0</v>
      </c>
      <c r="C180" s="264">
        <v>1</v>
      </c>
      <c r="D180" s="264">
        <v>34</v>
      </c>
      <c r="E180" s="264">
        <v>42</v>
      </c>
      <c r="F180" s="265">
        <v>41</v>
      </c>
      <c r="G180" s="264">
        <v>0</v>
      </c>
      <c r="H180" s="264">
        <v>1</v>
      </c>
      <c r="I180" s="264">
        <v>6</v>
      </c>
      <c r="J180" s="264">
        <v>10</v>
      </c>
      <c r="K180" s="267">
        <v>6</v>
      </c>
      <c r="L180" s="266"/>
    </row>
    <row r="181" spans="1:12">
      <c r="A181" s="263" t="s">
        <v>457</v>
      </c>
      <c r="B181" s="264">
        <v>0</v>
      </c>
      <c r="C181" s="264">
        <v>1</v>
      </c>
      <c r="D181" s="264">
        <v>219</v>
      </c>
      <c r="E181" s="264">
        <v>250</v>
      </c>
      <c r="F181" s="265">
        <v>242</v>
      </c>
      <c r="G181" s="264">
        <v>0</v>
      </c>
      <c r="H181" s="264">
        <v>0</v>
      </c>
      <c r="I181" s="264">
        <v>30</v>
      </c>
      <c r="J181" s="264">
        <v>37</v>
      </c>
      <c r="K181" s="267">
        <v>31</v>
      </c>
      <c r="L181" s="266"/>
    </row>
    <row r="182" spans="1:12">
      <c r="A182" s="263" t="s">
        <v>458</v>
      </c>
      <c r="B182" s="264">
        <v>1</v>
      </c>
      <c r="C182" s="264">
        <v>0</v>
      </c>
      <c r="D182" s="264">
        <v>3</v>
      </c>
      <c r="E182" s="264">
        <v>0</v>
      </c>
      <c r="F182" s="265">
        <v>0</v>
      </c>
      <c r="G182" s="264">
        <v>0</v>
      </c>
      <c r="H182" s="264">
        <v>0</v>
      </c>
      <c r="I182" s="264">
        <v>3</v>
      </c>
      <c r="J182" s="264">
        <v>0</v>
      </c>
      <c r="K182" s="267">
        <v>0</v>
      </c>
      <c r="L182" s="266"/>
    </row>
    <row r="183" spans="1:12">
      <c r="A183" s="263" t="s">
        <v>459</v>
      </c>
      <c r="B183" s="264">
        <v>90</v>
      </c>
      <c r="C183" s="264">
        <v>97</v>
      </c>
      <c r="D183" s="264">
        <v>67</v>
      </c>
      <c r="E183" s="264">
        <v>73</v>
      </c>
      <c r="F183" s="265">
        <v>100</v>
      </c>
      <c r="G183" s="264">
        <v>12</v>
      </c>
      <c r="H183" s="264">
        <v>19</v>
      </c>
      <c r="I183" s="264">
        <v>13</v>
      </c>
      <c r="J183" s="264">
        <v>10</v>
      </c>
      <c r="K183" s="267">
        <v>17</v>
      </c>
      <c r="L183" s="266"/>
    </row>
    <row r="184" spans="1:12">
      <c r="A184" s="263" t="s">
        <v>460</v>
      </c>
      <c r="B184" s="264">
        <v>273</v>
      </c>
      <c r="C184" s="264">
        <v>268</v>
      </c>
      <c r="D184" s="264">
        <v>160</v>
      </c>
      <c r="E184" s="264">
        <v>188</v>
      </c>
      <c r="F184" s="265">
        <v>206</v>
      </c>
      <c r="G184" s="264">
        <v>39</v>
      </c>
      <c r="H184" s="264">
        <v>39</v>
      </c>
      <c r="I184" s="264">
        <v>20</v>
      </c>
      <c r="J184" s="264">
        <v>27</v>
      </c>
      <c r="K184" s="267">
        <v>18</v>
      </c>
      <c r="L184" s="266"/>
    </row>
    <row r="185" spans="1:12">
      <c r="A185" s="263" t="s">
        <v>461</v>
      </c>
      <c r="B185" s="264">
        <v>153</v>
      </c>
      <c r="C185" s="264">
        <v>451</v>
      </c>
      <c r="D185" s="264">
        <v>332</v>
      </c>
      <c r="E185" s="264">
        <v>349</v>
      </c>
      <c r="F185" s="265">
        <v>335</v>
      </c>
      <c r="G185" s="264">
        <v>106</v>
      </c>
      <c r="H185" s="264">
        <v>298</v>
      </c>
      <c r="I185" s="264">
        <v>213</v>
      </c>
      <c r="J185" s="264">
        <v>222</v>
      </c>
      <c r="K185" s="267">
        <v>213</v>
      </c>
      <c r="L185" s="266"/>
    </row>
    <row r="186" spans="1:12">
      <c r="A186" s="263" t="s">
        <v>462</v>
      </c>
      <c r="B186" s="264">
        <v>2</v>
      </c>
      <c r="C186" s="264">
        <v>0</v>
      </c>
      <c r="D186" s="264">
        <v>1</v>
      </c>
      <c r="E186" s="264">
        <v>0</v>
      </c>
      <c r="F186" s="265">
        <v>0</v>
      </c>
      <c r="G186" s="264">
        <v>0</v>
      </c>
      <c r="H186" s="264">
        <v>0</v>
      </c>
      <c r="I186" s="264">
        <v>0</v>
      </c>
      <c r="J186" s="264">
        <v>0</v>
      </c>
      <c r="K186" s="267">
        <v>0</v>
      </c>
      <c r="L186" s="266"/>
    </row>
    <row r="187" spans="1:12">
      <c r="A187" s="263" t="s">
        <v>463</v>
      </c>
      <c r="B187" s="264">
        <v>532</v>
      </c>
      <c r="C187" s="264">
        <v>596</v>
      </c>
      <c r="D187" s="264">
        <v>549</v>
      </c>
      <c r="E187" s="264">
        <v>578</v>
      </c>
      <c r="F187" s="265">
        <v>714</v>
      </c>
      <c r="G187" s="264">
        <v>127</v>
      </c>
      <c r="H187" s="264">
        <v>111</v>
      </c>
      <c r="I187" s="264">
        <v>111</v>
      </c>
      <c r="J187" s="264">
        <v>77</v>
      </c>
      <c r="K187" s="267">
        <v>173</v>
      </c>
      <c r="L187" s="266"/>
    </row>
    <row r="188" spans="1:12">
      <c r="A188" s="263" t="s">
        <v>464</v>
      </c>
      <c r="B188" s="264">
        <v>8</v>
      </c>
      <c r="C188" s="264">
        <v>1</v>
      </c>
      <c r="D188" s="264">
        <v>10</v>
      </c>
      <c r="E188" s="264">
        <v>3</v>
      </c>
      <c r="F188" s="265">
        <v>0</v>
      </c>
      <c r="G188" s="264">
        <v>3</v>
      </c>
      <c r="H188" s="264">
        <v>0</v>
      </c>
      <c r="I188" s="264">
        <v>0</v>
      </c>
      <c r="J188" s="264">
        <v>0</v>
      </c>
      <c r="K188" s="267">
        <v>0</v>
      </c>
      <c r="L188" s="266"/>
    </row>
    <row r="189" spans="1:12">
      <c r="A189" s="263" t="s">
        <v>465</v>
      </c>
      <c r="B189" s="264">
        <v>11</v>
      </c>
      <c r="C189" s="264">
        <v>0</v>
      </c>
      <c r="D189" s="264">
        <v>0</v>
      </c>
      <c r="E189" s="264">
        <v>0</v>
      </c>
      <c r="F189" s="265">
        <v>0</v>
      </c>
      <c r="G189" s="264">
        <v>5</v>
      </c>
      <c r="H189" s="264">
        <v>0</v>
      </c>
      <c r="I189" s="264">
        <v>0</v>
      </c>
      <c r="J189" s="264">
        <v>0</v>
      </c>
      <c r="K189" s="267">
        <v>0</v>
      </c>
      <c r="L189" s="266"/>
    </row>
    <row r="190" spans="1:12">
      <c r="A190" s="263" t="s">
        <v>466</v>
      </c>
      <c r="B190" s="264">
        <v>35</v>
      </c>
      <c r="C190" s="264">
        <v>0</v>
      </c>
      <c r="D190" s="264">
        <v>0</v>
      </c>
      <c r="E190" s="264">
        <v>0</v>
      </c>
      <c r="F190" s="265">
        <v>0</v>
      </c>
      <c r="G190" s="264">
        <v>6</v>
      </c>
      <c r="H190" s="264">
        <v>0</v>
      </c>
      <c r="I190" s="264">
        <v>0</v>
      </c>
      <c r="J190" s="264">
        <v>0</v>
      </c>
      <c r="K190" s="267">
        <v>0</v>
      </c>
      <c r="L190" s="266"/>
    </row>
    <row r="191" spans="1:12">
      <c r="A191" s="263" t="s">
        <v>467</v>
      </c>
      <c r="B191" s="264">
        <v>0</v>
      </c>
      <c r="C191" s="264">
        <v>32</v>
      </c>
      <c r="D191" s="264">
        <v>36</v>
      </c>
      <c r="E191" s="264">
        <v>36</v>
      </c>
      <c r="F191" s="265">
        <v>45</v>
      </c>
      <c r="G191" s="264">
        <v>0</v>
      </c>
      <c r="H191" s="264">
        <v>8</v>
      </c>
      <c r="I191" s="264">
        <v>5</v>
      </c>
      <c r="J191" s="264">
        <v>5</v>
      </c>
      <c r="K191" s="267">
        <v>5</v>
      </c>
      <c r="L191" s="266"/>
    </row>
    <row r="192" spans="1:12">
      <c r="A192" s="263" t="s">
        <v>468</v>
      </c>
      <c r="B192" s="264">
        <v>21</v>
      </c>
      <c r="C192" s="264">
        <v>18</v>
      </c>
      <c r="D192" s="264">
        <v>25</v>
      </c>
      <c r="E192" s="264">
        <v>28</v>
      </c>
      <c r="F192" s="265">
        <v>17</v>
      </c>
      <c r="G192" s="264">
        <v>8</v>
      </c>
      <c r="H192" s="264">
        <v>7</v>
      </c>
      <c r="I192" s="264">
        <v>9</v>
      </c>
      <c r="J192" s="264">
        <v>4</v>
      </c>
      <c r="K192" s="267">
        <v>6</v>
      </c>
      <c r="L192" s="266"/>
    </row>
    <row r="193" spans="1:12">
      <c r="A193" s="263" t="s">
        <v>469</v>
      </c>
      <c r="B193" s="264">
        <v>69</v>
      </c>
      <c r="C193" s="264">
        <v>56</v>
      </c>
      <c r="D193" s="264">
        <v>55</v>
      </c>
      <c r="E193" s="264">
        <v>52</v>
      </c>
      <c r="F193" s="265">
        <v>60</v>
      </c>
      <c r="G193" s="264">
        <v>14</v>
      </c>
      <c r="H193" s="264">
        <v>19</v>
      </c>
      <c r="I193" s="264">
        <v>23</v>
      </c>
      <c r="J193" s="264">
        <v>13</v>
      </c>
      <c r="K193" s="267">
        <v>21</v>
      </c>
      <c r="L193" s="266"/>
    </row>
    <row r="194" spans="1:12">
      <c r="A194" s="263" t="s">
        <v>470</v>
      </c>
      <c r="B194" s="264">
        <v>0</v>
      </c>
      <c r="C194" s="264">
        <v>0</v>
      </c>
      <c r="D194" s="264">
        <v>0</v>
      </c>
      <c r="E194" s="264">
        <v>69</v>
      </c>
      <c r="F194" s="265">
        <v>74</v>
      </c>
      <c r="G194" s="264">
        <v>0</v>
      </c>
      <c r="H194" s="264">
        <v>0</v>
      </c>
      <c r="I194" s="264">
        <v>0</v>
      </c>
      <c r="J194" s="264">
        <v>22</v>
      </c>
      <c r="K194" s="267">
        <v>27</v>
      </c>
      <c r="L194" s="266"/>
    </row>
    <row r="195" spans="1:12">
      <c r="A195" s="263" t="s">
        <v>471</v>
      </c>
      <c r="B195" s="264">
        <v>7</v>
      </c>
      <c r="C195" s="264">
        <v>13</v>
      </c>
      <c r="D195" s="264">
        <v>5</v>
      </c>
      <c r="E195" s="264">
        <v>9</v>
      </c>
      <c r="F195" s="265">
        <v>5</v>
      </c>
      <c r="G195" s="264">
        <v>3</v>
      </c>
      <c r="H195" s="264">
        <v>3</v>
      </c>
      <c r="I195" s="264">
        <v>1</v>
      </c>
      <c r="J195" s="264">
        <v>6</v>
      </c>
      <c r="K195" s="267">
        <v>0</v>
      </c>
      <c r="L195" s="266"/>
    </row>
    <row r="196" spans="1:12">
      <c r="A196" s="263" t="s">
        <v>472</v>
      </c>
      <c r="B196" s="264">
        <v>138</v>
      </c>
      <c r="C196" s="264">
        <v>128</v>
      </c>
      <c r="D196" s="264">
        <v>101</v>
      </c>
      <c r="E196" s="264">
        <v>126</v>
      </c>
      <c r="F196" s="265">
        <v>128</v>
      </c>
      <c r="G196" s="264">
        <v>27</v>
      </c>
      <c r="H196" s="264">
        <v>24</v>
      </c>
      <c r="I196" s="264">
        <v>21</v>
      </c>
      <c r="J196" s="264">
        <v>19</v>
      </c>
      <c r="K196" s="267">
        <v>42</v>
      </c>
      <c r="L196" s="266"/>
    </row>
    <row r="197" spans="1:12">
      <c r="A197" s="263" t="s">
        <v>473</v>
      </c>
      <c r="B197" s="264">
        <v>0</v>
      </c>
      <c r="C197" s="264">
        <v>0</v>
      </c>
      <c r="D197" s="264">
        <v>0</v>
      </c>
      <c r="E197" s="264">
        <v>0</v>
      </c>
      <c r="F197" s="265">
        <v>12</v>
      </c>
      <c r="G197" s="264">
        <v>0</v>
      </c>
      <c r="H197" s="264">
        <v>0</v>
      </c>
      <c r="I197" s="264">
        <v>0</v>
      </c>
      <c r="J197" s="264">
        <v>0</v>
      </c>
      <c r="K197" s="267">
        <v>7</v>
      </c>
      <c r="L197" s="266"/>
    </row>
    <row r="198" spans="1:12">
      <c r="A198" s="263" t="s">
        <v>474</v>
      </c>
      <c r="B198" s="264">
        <v>0</v>
      </c>
      <c r="C198" s="264">
        <v>0</v>
      </c>
      <c r="D198" s="264">
        <v>26</v>
      </c>
      <c r="E198" s="264">
        <v>62</v>
      </c>
      <c r="F198" s="265">
        <v>68</v>
      </c>
      <c r="G198" s="264">
        <v>0</v>
      </c>
      <c r="H198" s="264">
        <v>0</v>
      </c>
      <c r="I198" s="264">
        <v>18</v>
      </c>
      <c r="J198" s="264">
        <v>38</v>
      </c>
      <c r="K198" s="267">
        <v>39</v>
      </c>
      <c r="L198" s="266"/>
    </row>
    <row r="199" spans="1:12">
      <c r="A199" s="263" t="s">
        <v>475</v>
      </c>
      <c r="B199" s="264">
        <v>0</v>
      </c>
      <c r="C199" s="264">
        <v>0</v>
      </c>
      <c r="D199" s="264">
        <v>16</v>
      </c>
      <c r="E199" s="264">
        <v>41</v>
      </c>
      <c r="F199" s="265">
        <v>38</v>
      </c>
      <c r="G199" s="264">
        <v>0</v>
      </c>
      <c r="H199" s="264">
        <v>0</v>
      </c>
      <c r="I199" s="264">
        <v>13</v>
      </c>
      <c r="J199" s="264">
        <v>27</v>
      </c>
      <c r="K199" s="267">
        <v>23</v>
      </c>
      <c r="L199" s="266"/>
    </row>
    <row r="200" spans="1:12">
      <c r="A200" s="263" t="s">
        <v>476</v>
      </c>
      <c r="B200" s="264">
        <v>0</v>
      </c>
      <c r="C200" s="264">
        <v>0</v>
      </c>
      <c r="D200" s="264">
        <v>0</v>
      </c>
      <c r="E200" s="264">
        <v>2</v>
      </c>
      <c r="F200" s="265">
        <v>1</v>
      </c>
      <c r="G200" s="264">
        <v>0</v>
      </c>
      <c r="H200" s="264">
        <v>0</v>
      </c>
      <c r="I200" s="264">
        <v>0</v>
      </c>
      <c r="J200" s="264">
        <v>0</v>
      </c>
      <c r="K200" s="267">
        <v>0</v>
      </c>
      <c r="L200" s="266"/>
    </row>
    <row r="201" spans="1:12">
      <c r="A201" s="263" t="s">
        <v>477</v>
      </c>
      <c r="B201" s="264">
        <v>0</v>
      </c>
      <c r="C201" s="264">
        <v>0</v>
      </c>
      <c r="D201" s="264">
        <v>24</v>
      </c>
      <c r="E201" s="264">
        <v>57</v>
      </c>
      <c r="F201" s="265">
        <v>56</v>
      </c>
      <c r="G201" s="264">
        <v>0</v>
      </c>
      <c r="H201" s="264">
        <v>0</v>
      </c>
      <c r="I201" s="264">
        <v>18</v>
      </c>
      <c r="J201" s="264">
        <v>41</v>
      </c>
      <c r="K201" s="267">
        <v>35</v>
      </c>
      <c r="L201" s="266"/>
    </row>
    <row r="202" spans="1:12">
      <c r="A202" s="263" t="s">
        <v>697</v>
      </c>
      <c r="B202" s="264">
        <v>0</v>
      </c>
      <c r="C202" s="264">
        <v>0</v>
      </c>
      <c r="D202" s="264">
        <v>0</v>
      </c>
      <c r="E202" s="264">
        <v>0</v>
      </c>
      <c r="F202" s="265">
        <v>27</v>
      </c>
      <c r="G202" s="264">
        <v>0</v>
      </c>
      <c r="H202" s="264">
        <v>0</v>
      </c>
      <c r="I202" s="264">
        <v>0</v>
      </c>
      <c r="J202" s="264">
        <v>0</v>
      </c>
      <c r="K202" s="267">
        <v>17</v>
      </c>
      <c r="L202" s="266"/>
    </row>
    <row r="203" spans="1:12">
      <c r="A203" s="263" t="s">
        <v>478</v>
      </c>
      <c r="B203" s="264">
        <v>0</v>
      </c>
      <c r="C203" s="264">
        <v>0</v>
      </c>
      <c r="D203" s="264">
        <v>3</v>
      </c>
      <c r="E203" s="264">
        <v>0</v>
      </c>
      <c r="F203" s="265">
        <v>0</v>
      </c>
      <c r="G203" s="264">
        <v>0</v>
      </c>
      <c r="H203" s="264">
        <v>0</v>
      </c>
      <c r="I203" s="264">
        <v>3</v>
      </c>
      <c r="J203" s="264">
        <v>0</v>
      </c>
      <c r="K203" s="267">
        <v>0</v>
      </c>
      <c r="L203" s="266"/>
    </row>
    <row r="204" spans="1:12">
      <c r="A204" s="263" t="s">
        <v>220</v>
      </c>
      <c r="B204" s="264">
        <v>0</v>
      </c>
      <c r="C204" s="264">
        <v>0</v>
      </c>
      <c r="D204" s="264">
        <v>0</v>
      </c>
      <c r="E204" s="264">
        <v>79</v>
      </c>
      <c r="F204" s="265">
        <v>124</v>
      </c>
      <c r="G204" s="264">
        <v>0</v>
      </c>
      <c r="H204" s="264">
        <v>0</v>
      </c>
      <c r="I204" s="264">
        <v>0</v>
      </c>
      <c r="J204" s="264">
        <v>22</v>
      </c>
      <c r="K204" s="267">
        <v>25</v>
      </c>
      <c r="L204" s="266"/>
    </row>
    <row r="205" spans="1:12" ht="15.75">
      <c r="A205" s="263" t="s">
        <v>698</v>
      </c>
      <c r="B205" s="264">
        <v>0</v>
      </c>
      <c r="C205" s="264">
        <v>0</v>
      </c>
      <c r="D205" s="264">
        <v>0</v>
      </c>
      <c r="E205" s="264">
        <v>0</v>
      </c>
      <c r="F205" s="265">
        <v>1</v>
      </c>
      <c r="G205" s="264">
        <v>0</v>
      </c>
      <c r="H205" s="264">
        <v>0</v>
      </c>
      <c r="I205" s="264">
        <v>0</v>
      </c>
      <c r="J205" s="264">
        <v>0</v>
      </c>
      <c r="K205" s="265">
        <v>0</v>
      </c>
      <c r="L205" t="s">
        <v>699</v>
      </c>
    </row>
    <row r="206" spans="1:12" ht="15.75">
      <c r="A206" s="263" t="s">
        <v>479</v>
      </c>
      <c r="B206" s="264">
        <v>1</v>
      </c>
      <c r="C206" s="264">
        <v>3</v>
      </c>
      <c r="D206" s="264">
        <v>2</v>
      </c>
      <c r="E206" s="264">
        <v>0</v>
      </c>
      <c r="F206" s="265">
        <v>0</v>
      </c>
      <c r="G206" s="264">
        <v>1</v>
      </c>
      <c r="H206" s="264">
        <v>2</v>
      </c>
      <c r="I206" s="264">
        <v>1</v>
      </c>
      <c r="J206" s="264">
        <v>0</v>
      </c>
      <c r="K206" s="265">
        <v>0</v>
      </c>
      <c r="L206"/>
    </row>
    <row r="207" spans="1:12" ht="15.75">
      <c r="A207" s="263" t="s">
        <v>480</v>
      </c>
      <c r="B207" s="264">
        <v>2</v>
      </c>
      <c r="C207" s="264">
        <v>12</v>
      </c>
      <c r="D207" s="264">
        <v>20</v>
      </c>
      <c r="E207" s="264">
        <v>35</v>
      </c>
      <c r="F207" s="265">
        <v>42</v>
      </c>
      <c r="G207" s="264">
        <v>0</v>
      </c>
      <c r="H207" s="264">
        <v>8</v>
      </c>
      <c r="I207" s="264">
        <v>11</v>
      </c>
      <c r="J207" s="264">
        <v>17</v>
      </c>
      <c r="K207" s="265">
        <v>21</v>
      </c>
      <c r="L207" t="s">
        <v>700</v>
      </c>
    </row>
    <row r="208" spans="1:12" ht="15.75">
      <c r="A208" s="263" t="s">
        <v>481</v>
      </c>
      <c r="B208" s="264">
        <v>4</v>
      </c>
      <c r="C208" s="264">
        <v>4</v>
      </c>
      <c r="D208" s="264">
        <v>7</v>
      </c>
      <c r="E208" s="264">
        <v>3</v>
      </c>
      <c r="F208" s="265">
        <v>0</v>
      </c>
      <c r="G208" s="264">
        <v>3</v>
      </c>
      <c r="H208" s="264">
        <v>4</v>
      </c>
      <c r="I208" s="264">
        <v>6</v>
      </c>
      <c r="J208" s="264">
        <v>1</v>
      </c>
      <c r="K208" s="265">
        <v>0</v>
      </c>
      <c r="L208"/>
    </row>
    <row r="209" spans="1:12" ht="15.75">
      <c r="A209" s="263" t="s">
        <v>481</v>
      </c>
      <c r="B209" s="264">
        <v>4</v>
      </c>
      <c r="C209" s="264">
        <v>4</v>
      </c>
      <c r="D209" s="264">
        <v>7</v>
      </c>
      <c r="E209" s="264">
        <v>3</v>
      </c>
      <c r="F209" s="265">
        <v>0</v>
      </c>
      <c r="G209" s="264">
        <v>3</v>
      </c>
      <c r="H209" s="264">
        <v>4</v>
      </c>
      <c r="I209" s="264">
        <v>6</v>
      </c>
      <c r="J209" s="264">
        <v>1</v>
      </c>
      <c r="K209" s="265">
        <v>0</v>
      </c>
      <c r="L209"/>
    </row>
    <row r="210" spans="1:12" ht="15.75">
      <c r="A210" s="263" t="s">
        <v>482</v>
      </c>
      <c r="B210" s="264">
        <v>5</v>
      </c>
      <c r="C210" s="264">
        <v>3</v>
      </c>
      <c r="D210" s="264">
        <v>1</v>
      </c>
      <c r="E210" s="264">
        <v>1</v>
      </c>
      <c r="F210" s="265">
        <v>0</v>
      </c>
      <c r="G210" s="264">
        <v>2</v>
      </c>
      <c r="H210" s="264">
        <v>3</v>
      </c>
      <c r="I210" s="264">
        <v>1</v>
      </c>
      <c r="J210" s="264">
        <v>1</v>
      </c>
      <c r="K210" s="265">
        <v>0</v>
      </c>
      <c r="L210"/>
    </row>
    <row r="211" spans="1:12" ht="15.75">
      <c r="A211" s="263" t="s">
        <v>483</v>
      </c>
      <c r="B211" s="264">
        <v>0</v>
      </c>
      <c r="C211" s="264">
        <v>14</v>
      </c>
      <c r="D211" s="264">
        <v>29</v>
      </c>
      <c r="E211" s="264">
        <v>33</v>
      </c>
      <c r="F211" s="265">
        <v>48</v>
      </c>
      <c r="G211" s="264">
        <v>0</v>
      </c>
      <c r="H211" s="264">
        <v>13</v>
      </c>
      <c r="I211" s="264">
        <v>21</v>
      </c>
      <c r="J211" s="264">
        <v>14</v>
      </c>
      <c r="K211" s="265">
        <v>24</v>
      </c>
      <c r="L211" t="s">
        <v>700</v>
      </c>
    </row>
    <row r="212" spans="1:12" ht="15.75">
      <c r="A212" s="263" t="s">
        <v>301</v>
      </c>
      <c r="B212" s="264">
        <v>3</v>
      </c>
      <c r="C212" s="264">
        <v>4</v>
      </c>
      <c r="D212" s="264">
        <v>11</v>
      </c>
      <c r="E212" s="264">
        <v>20</v>
      </c>
      <c r="F212" s="265">
        <v>11</v>
      </c>
      <c r="G212" s="264">
        <v>3</v>
      </c>
      <c r="H212" s="264">
        <v>2</v>
      </c>
      <c r="I212" s="264">
        <v>10</v>
      </c>
      <c r="J212" s="264">
        <v>18</v>
      </c>
      <c r="K212" s="265">
        <v>10</v>
      </c>
      <c r="L212" t="s">
        <v>700</v>
      </c>
    </row>
    <row r="213" spans="1:12" ht="15.75">
      <c r="A213" s="263" t="s">
        <v>484</v>
      </c>
      <c r="B213" s="264">
        <v>14</v>
      </c>
      <c r="C213" s="264">
        <v>13</v>
      </c>
      <c r="D213" s="264">
        <v>0</v>
      </c>
      <c r="E213" s="264">
        <v>0</v>
      </c>
      <c r="F213" s="265">
        <v>0</v>
      </c>
      <c r="G213" s="264">
        <v>9</v>
      </c>
      <c r="H213" s="264">
        <v>6</v>
      </c>
      <c r="I213" s="264">
        <v>0</v>
      </c>
      <c r="J213" s="264">
        <v>0</v>
      </c>
      <c r="K213" s="265">
        <v>0</v>
      </c>
      <c r="L213"/>
    </row>
    <row r="214" spans="1:12" ht="15.75">
      <c r="A214" s="263" t="s">
        <v>316</v>
      </c>
      <c r="B214" s="264">
        <v>0</v>
      </c>
      <c r="C214" s="264">
        <v>0</v>
      </c>
      <c r="D214" s="264">
        <v>1</v>
      </c>
      <c r="E214" s="264">
        <v>2</v>
      </c>
      <c r="F214" s="265">
        <v>0</v>
      </c>
      <c r="G214" s="264">
        <v>0</v>
      </c>
      <c r="H214" s="264">
        <v>0</v>
      </c>
      <c r="I214" s="264">
        <v>0</v>
      </c>
      <c r="J214" s="264">
        <v>1</v>
      </c>
      <c r="K214" s="265">
        <v>0</v>
      </c>
      <c r="L214"/>
    </row>
    <row r="215" spans="1:12" ht="15.75">
      <c r="A215" s="263" t="s">
        <v>485</v>
      </c>
      <c r="B215" s="264">
        <v>0</v>
      </c>
      <c r="C215" s="264">
        <v>0</v>
      </c>
      <c r="D215" s="264">
        <v>0</v>
      </c>
      <c r="E215" s="264">
        <v>5</v>
      </c>
      <c r="F215" s="265">
        <v>5</v>
      </c>
      <c r="G215" s="264">
        <v>0</v>
      </c>
      <c r="H215" s="264">
        <v>0</v>
      </c>
      <c r="I215" s="264">
        <v>0</v>
      </c>
      <c r="J215" s="264">
        <v>0</v>
      </c>
      <c r="K215" s="265">
        <v>1</v>
      </c>
      <c r="L215" t="s">
        <v>699</v>
      </c>
    </row>
    <row r="216" spans="1:12" ht="15.75">
      <c r="A216" s="263" t="s">
        <v>487</v>
      </c>
      <c r="B216" s="264">
        <v>14</v>
      </c>
      <c r="C216" s="264">
        <v>10</v>
      </c>
      <c r="D216" s="264">
        <v>12</v>
      </c>
      <c r="E216" s="264">
        <v>10</v>
      </c>
      <c r="F216" s="265">
        <v>19</v>
      </c>
      <c r="G216" s="264">
        <v>13</v>
      </c>
      <c r="H216" s="264">
        <v>7</v>
      </c>
      <c r="I216" s="264">
        <v>6</v>
      </c>
      <c r="J216" s="264">
        <v>8</v>
      </c>
      <c r="K216" s="265">
        <v>10</v>
      </c>
      <c r="L216" t="s">
        <v>700</v>
      </c>
    </row>
    <row r="217" spans="1:12" ht="15.75">
      <c r="A217" s="263" t="s">
        <v>488</v>
      </c>
      <c r="B217" s="264">
        <v>4</v>
      </c>
      <c r="C217" s="264">
        <v>3</v>
      </c>
      <c r="D217" s="264">
        <v>2</v>
      </c>
      <c r="E217" s="264">
        <v>8</v>
      </c>
      <c r="F217" s="265">
        <v>4</v>
      </c>
      <c r="G217" s="264">
        <v>3</v>
      </c>
      <c r="H217" s="264">
        <v>1</v>
      </c>
      <c r="I217" s="264">
        <v>2</v>
      </c>
      <c r="J217" s="264">
        <v>5</v>
      </c>
      <c r="K217" s="265">
        <v>3</v>
      </c>
      <c r="L217" t="s">
        <v>700</v>
      </c>
    </row>
    <row r="218" spans="1:12" ht="15.75">
      <c r="A218" s="263" t="s">
        <v>489</v>
      </c>
      <c r="B218" s="264">
        <v>11</v>
      </c>
      <c r="C218" s="264">
        <v>13</v>
      </c>
      <c r="D218" s="264">
        <v>21</v>
      </c>
      <c r="E218" s="264">
        <v>46</v>
      </c>
      <c r="F218" s="265">
        <v>82</v>
      </c>
      <c r="G218" s="264">
        <v>6</v>
      </c>
      <c r="H218" s="264">
        <v>10</v>
      </c>
      <c r="I218" s="264">
        <v>18</v>
      </c>
      <c r="J218" s="264">
        <v>41</v>
      </c>
      <c r="K218" s="265">
        <v>74</v>
      </c>
      <c r="L218" t="s">
        <v>700</v>
      </c>
    </row>
    <row r="219" spans="1:12" ht="15.75">
      <c r="A219" s="263" t="s">
        <v>303</v>
      </c>
      <c r="B219" s="264">
        <v>0</v>
      </c>
      <c r="C219" s="264">
        <v>0</v>
      </c>
      <c r="D219" s="264">
        <v>3</v>
      </c>
      <c r="E219" s="264">
        <v>0</v>
      </c>
      <c r="F219" s="265">
        <v>0</v>
      </c>
      <c r="G219" s="264">
        <v>0</v>
      </c>
      <c r="H219" s="264">
        <v>0</v>
      </c>
      <c r="I219" s="264">
        <v>0</v>
      </c>
      <c r="J219" s="264">
        <v>0</v>
      </c>
      <c r="K219" s="265">
        <v>0</v>
      </c>
      <c r="L219"/>
    </row>
    <row r="220" spans="1:12" ht="15.75">
      <c r="A220" s="263" t="s">
        <v>294</v>
      </c>
      <c r="B220" s="264">
        <v>0</v>
      </c>
      <c r="C220" s="264">
        <v>0</v>
      </c>
      <c r="D220" s="264">
        <v>0</v>
      </c>
      <c r="E220" s="264">
        <v>0</v>
      </c>
      <c r="F220" s="265">
        <v>0</v>
      </c>
      <c r="G220" s="264">
        <v>0</v>
      </c>
      <c r="H220" s="264">
        <v>0</v>
      </c>
      <c r="I220" s="264">
        <v>0</v>
      </c>
      <c r="J220" s="264">
        <v>0</v>
      </c>
      <c r="K220" s="265">
        <v>0</v>
      </c>
      <c r="L220"/>
    </row>
    <row r="221" spans="1:12" ht="15.75">
      <c r="A221" s="263" t="s">
        <v>490</v>
      </c>
      <c r="B221" s="264">
        <v>20</v>
      </c>
      <c r="C221" s="264">
        <v>11</v>
      </c>
      <c r="D221" s="264">
        <v>37</v>
      </c>
      <c r="E221" s="264">
        <v>34</v>
      </c>
      <c r="F221" s="265">
        <v>18</v>
      </c>
      <c r="G221" s="264">
        <v>5</v>
      </c>
      <c r="H221" s="264">
        <v>6</v>
      </c>
      <c r="I221" s="264">
        <v>22</v>
      </c>
      <c r="J221" s="264">
        <v>20</v>
      </c>
      <c r="K221" s="265">
        <v>15</v>
      </c>
      <c r="L221" t="s">
        <v>700</v>
      </c>
    </row>
    <row r="222" spans="1:12" ht="15.75">
      <c r="A222" s="263" t="s">
        <v>491</v>
      </c>
      <c r="B222" s="264">
        <v>1</v>
      </c>
      <c r="C222" s="264">
        <v>1</v>
      </c>
      <c r="D222" s="264">
        <v>1</v>
      </c>
      <c r="E222" s="264">
        <v>1</v>
      </c>
      <c r="F222" s="265">
        <v>0</v>
      </c>
      <c r="G222" s="264">
        <v>1</v>
      </c>
      <c r="H222" s="264">
        <v>1</v>
      </c>
      <c r="I222" s="264">
        <v>0</v>
      </c>
      <c r="J222" s="264">
        <v>0</v>
      </c>
      <c r="K222" s="265">
        <v>0</v>
      </c>
      <c r="L222"/>
    </row>
    <row r="223" spans="1:12" ht="15.75">
      <c r="A223" s="263" t="s">
        <v>492</v>
      </c>
      <c r="B223" s="264">
        <v>0</v>
      </c>
      <c r="C223" s="264">
        <v>0</v>
      </c>
      <c r="D223" s="264">
        <v>0</v>
      </c>
      <c r="E223" s="264">
        <v>0</v>
      </c>
      <c r="F223" s="265">
        <v>0</v>
      </c>
      <c r="G223" s="264">
        <v>0</v>
      </c>
      <c r="H223" s="264">
        <v>0</v>
      </c>
      <c r="I223" s="264">
        <v>0</v>
      </c>
      <c r="J223" s="264">
        <v>0</v>
      </c>
      <c r="K223" s="265">
        <v>0</v>
      </c>
      <c r="L223"/>
    </row>
    <row r="224" spans="1:12" ht="15.75">
      <c r="A224" s="263" t="s">
        <v>493</v>
      </c>
      <c r="B224" s="264">
        <v>1</v>
      </c>
      <c r="C224" s="264">
        <v>7</v>
      </c>
      <c r="D224" s="264">
        <v>1</v>
      </c>
      <c r="E224" s="264">
        <v>0</v>
      </c>
      <c r="F224" s="265">
        <v>0</v>
      </c>
      <c r="G224" s="264">
        <v>1</v>
      </c>
      <c r="H224" s="264">
        <v>4</v>
      </c>
      <c r="I224" s="264">
        <v>1</v>
      </c>
      <c r="J224" s="264">
        <v>0</v>
      </c>
      <c r="K224" s="265">
        <v>0</v>
      </c>
      <c r="L224"/>
    </row>
    <row r="225" spans="1:12" ht="15.75">
      <c r="A225" s="263" t="s">
        <v>494</v>
      </c>
      <c r="B225" s="264">
        <v>1</v>
      </c>
      <c r="C225" s="264">
        <v>3</v>
      </c>
      <c r="D225" s="264">
        <v>5</v>
      </c>
      <c r="E225" s="264">
        <v>23</v>
      </c>
      <c r="F225" s="265">
        <v>0</v>
      </c>
      <c r="G225" s="264">
        <v>1</v>
      </c>
      <c r="H225" s="264">
        <v>2</v>
      </c>
      <c r="I225" s="264">
        <v>4</v>
      </c>
      <c r="J225" s="264">
        <v>18</v>
      </c>
      <c r="K225" s="265">
        <v>0</v>
      </c>
      <c r="L225"/>
    </row>
    <row r="226" spans="1:12" ht="15.75">
      <c r="A226" s="263" t="s">
        <v>495</v>
      </c>
      <c r="B226" s="264">
        <v>2</v>
      </c>
      <c r="C226" s="264">
        <v>3</v>
      </c>
      <c r="D226" s="264">
        <v>0</v>
      </c>
      <c r="E226" s="264">
        <v>0</v>
      </c>
      <c r="F226" s="265">
        <v>0</v>
      </c>
      <c r="G226" s="264">
        <v>2</v>
      </c>
      <c r="H226" s="264">
        <v>2</v>
      </c>
      <c r="I226" s="264">
        <v>0</v>
      </c>
      <c r="J226" s="264">
        <v>0</v>
      </c>
      <c r="K226" s="265">
        <v>0</v>
      </c>
      <c r="L226"/>
    </row>
    <row r="227" spans="1:12" ht="15.75">
      <c r="A227" s="263" t="s">
        <v>305</v>
      </c>
      <c r="B227" s="264">
        <v>8</v>
      </c>
      <c r="C227" s="264">
        <v>13</v>
      </c>
      <c r="D227" s="264">
        <v>8</v>
      </c>
      <c r="E227" s="264">
        <v>7</v>
      </c>
      <c r="F227" s="265">
        <v>7</v>
      </c>
      <c r="G227" s="264">
        <v>4</v>
      </c>
      <c r="H227" s="264">
        <v>11</v>
      </c>
      <c r="I227" s="264">
        <v>5</v>
      </c>
      <c r="J227" s="264">
        <v>5</v>
      </c>
      <c r="K227" s="265">
        <v>4</v>
      </c>
      <c r="L227" t="s">
        <v>700</v>
      </c>
    </row>
    <row r="228" spans="1:12" ht="15.75">
      <c r="A228" s="263" t="s">
        <v>701</v>
      </c>
      <c r="B228" s="264">
        <v>0</v>
      </c>
      <c r="C228" s="264">
        <v>0</v>
      </c>
      <c r="D228" s="264">
        <v>0</v>
      </c>
      <c r="E228" s="264">
        <v>0</v>
      </c>
      <c r="F228" s="265">
        <v>8</v>
      </c>
      <c r="G228" s="264">
        <v>0</v>
      </c>
      <c r="H228" s="264">
        <v>0</v>
      </c>
      <c r="I228" s="264">
        <v>0</v>
      </c>
      <c r="J228" s="264">
        <v>0</v>
      </c>
      <c r="K228" s="265">
        <v>7</v>
      </c>
      <c r="L228" t="s">
        <v>700</v>
      </c>
    </row>
    <row r="229" spans="1:12" ht="15.75">
      <c r="A229" s="270" t="s">
        <v>621</v>
      </c>
      <c r="B229" s="264">
        <v>0</v>
      </c>
      <c r="C229" s="264">
        <v>0</v>
      </c>
      <c r="D229" s="264">
        <v>0</v>
      </c>
      <c r="E229" s="264">
        <v>43</v>
      </c>
      <c r="F229" s="265">
        <v>0</v>
      </c>
      <c r="G229" s="264">
        <v>0</v>
      </c>
      <c r="H229" s="264">
        <v>0</v>
      </c>
      <c r="I229" s="264">
        <v>0</v>
      </c>
      <c r="J229" s="264">
        <v>29</v>
      </c>
      <c r="K229" s="265">
        <v>0</v>
      </c>
      <c r="L229"/>
    </row>
    <row r="230" spans="1:12" ht="15.75">
      <c r="A230" s="263" t="s">
        <v>496</v>
      </c>
      <c r="B230" s="264">
        <v>17</v>
      </c>
      <c r="C230" s="264">
        <v>29</v>
      </c>
      <c r="D230" s="264">
        <v>23</v>
      </c>
      <c r="E230" s="264">
        <v>2</v>
      </c>
      <c r="F230" s="265">
        <v>0</v>
      </c>
      <c r="G230" s="264">
        <v>10</v>
      </c>
      <c r="H230" s="264">
        <v>16</v>
      </c>
      <c r="I230" s="264">
        <v>13</v>
      </c>
      <c r="J230" s="264">
        <v>0</v>
      </c>
      <c r="K230" s="265">
        <v>0</v>
      </c>
      <c r="L230"/>
    </row>
    <row r="231" spans="1:12" ht="15.75">
      <c r="A231" s="263" t="s">
        <v>497</v>
      </c>
      <c r="B231" s="264">
        <v>6</v>
      </c>
      <c r="C231" s="264">
        <v>1</v>
      </c>
      <c r="D231" s="264">
        <v>1</v>
      </c>
      <c r="E231" s="264">
        <v>2</v>
      </c>
      <c r="F231" s="265">
        <v>0</v>
      </c>
      <c r="G231" s="264">
        <v>3</v>
      </c>
      <c r="H231" s="264">
        <v>0</v>
      </c>
      <c r="I231" s="264">
        <v>0</v>
      </c>
      <c r="J231" s="264">
        <v>0</v>
      </c>
      <c r="K231" s="265">
        <v>0</v>
      </c>
      <c r="L231"/>
    </row>
    <row r="232" spans="1:12" ht="15.75">
      <c r="A232" s="263" t="s">
        <v>498</v>
      </c>
      <c r="B232" s="264">
        <v>0</v>
      </c>
      <c r="C232" s="264">
        <v>0</v>
      </c>
      <c r="D232" s="264">
        <v>0</v>
      </c>
      <c r="E232" s="264">
        <v>0</v>
      </c>
      <c r="F232" s="265">
        <v>1</v>
      </c>
      <c r="G232" s="264">
        <v>0</v>
      </c>
      <c r="H232" s="264">
        <v>0</v>
      </c>
      <c r="I232" s="264">
        <v>0</v>
      </c>
      <c r="J232" s="264">
        <v>0</v>
      </c>
      <c r="K232" s="265">
        <v>0</v>
      </c>
      <c r="L232" t="s">
        <v>699</v>
      </c>
    </row>
    <row r="233" spans="1:12" ht="15.75">
      <c r="A233" s="263" t="s">
        <v>299</v>
      </c>
      <c r="B233" s="264">
        <v>0</v>
      </c>
      <c r="C233" s="264">
        <v>0</v>
      </c>
      <c r="D233" s="264">
        <v>1</v>
      </c>
      <c r="E233" s="264">
        <v>0</v>
      </c>
      <c r="F233" s="265">
        <v>0</v>
      </c>
      <c r="G233" s="264">
        <v>0</v>
      </c>
      <c r="H233" s="264">
        <v>0</v>
      </c>
      <c r="I233" s="264">
        <v>0</v>
      </c>
      <c r="J233" s="264">
        <v>0</v>
      </c>
      <c r="K233" s="265">
        <v>0</v>
      </c>
      <c r="L233"/>
    </row>
    <row r="234" spans="1:12" ht="15.75">
      <c r="A234" s="263" t="s">
        <v>310</v>
      </c>
      <c r="B234" s="264">
        <v>0</v>
      </c>
      <c r="C234" s="264">
        <v>0</v>
      </c>
      <c r="D234" s="264">
        <v>2</v>
      </c>
      <c r="E234" s="264">
        <v>2</v>
      </c>
      <c r="F234" s="265">
        <v>1</v>
      </c>
      <c r="G234" s="264">
        <v>0</v>
      </c>
      <c r="H234" s="264">
        <v>0</v>
      </c>
      <c r="I234" s="264">
        <v>0</v>
      </c>
      <c r="J234" s="264">
        <v>0</v>
      </c>
      <c r="K234" s="265">
        <v>0</v>
      </c>
      <c r="L234" t="s">
        <v>699</v>
      </c>
    </row>
    <row r="235" spans="1:12" ht="15.75">
      <c r="A235" s="270" t="s">
        <v>499</v>
      </c>
      <c r="B235" s="264">
        <v>0</v>
      </c>
      <c r="C235" s="264">
        <v>0</v>
      </c>
      <c r="D235" s="264">
        <v>0</v>
      </c>
      <c r="E235" s="264">
        <v>0</v>
      </c>
      <c r="F235" s="265">
        <v>0</v>
      </c>
      <c r="G235" s="264">
        <v>0</v>
      </c>
      <c r="H235" s="264">
        <v>0</v>
      </c>
      <c r="I235" s="264">
        <v>0</v>
      </c>
      <c r="J235" s="264">
        <v>0</v>
      </c>
      <c r="K235" s="265">
        <v>0</v>
      </c>
      <c r="L235"/>
    </row>
    <row r="236" spans="1:12" ht="15.75">
      <c r="A236" s="263" t="s">
        <v>312</v>
      </c>
      <c r="B236" s="264">
        <v>0</v>
      </c>
      <c r="C236" s="264">
        <v>3</v>
      </c>
      <c r="D236" s="264">
        <v>4</v>
      </c>
      <c r="E236" s="264">
        <v>0</v>
      </c>
      <c r="F236" s="265">
        <v>0</v>
      </c>
      <c r="G236" s="264">
        <v>0</v>
      </c>
      <c r="H236" s="264">
        <v>2</v>
      </c>
      <c r="I236" s="264">
        <v>3</v>
      </c>
      <c r="J236" s="264">
        <v>0</v>
      </c>
      <c r="K236" s="265">
        <v>0</v>
      </c>
      <c r="L236"/>
    </row>
    <row r="237" spans="1:12" ht="15.75">
      <c r="A237" s="263" t="s">
        <v>500</v>
      </c>
      <c r="B237" s="264">
        <v>7</v>
      </c>
      <c r="C237" s="264">
        <v>2</v>
      </c>
      <c r="D237" s="264">
        <v>0</v>
      </c>
      <c r="E237" s="264">
        <v>0</v>
      </c>
      <c r="F237" s="265">
        <v>0</v>
      </c>
      <c r="G237" s="264">
        <v>3</v>
      </c>
      <c r="H237" s="264">
        <v>1</v>
      </c>
      <c r="I237" s="264">
        <v>0</v>
      </c>
      <c r="J237" s="264">
        <v>0</v>
      </c>
      <c r="K237" s="265">
        <v>0</v>
      </c>
      <c r="L237"/>
    </row>
    <row r="238" spans="1:12" ht="15.75">
      <c r="A238" s="263" t="s">
        <v>501</v>
      </c>
      <c r="B238" s="264">
        <v>0</v>
      </c>
      <c r="C238" s="264">
        <v>10</v>
      </c>
      <c r="D238" s="264">
        <v>5</v>
      </c>
      <c r="E238" s="264">
        <v>32</v>
      </c>
      <c r="F238" s="265">
        <v>26</v>
      </c>
      <c r="G238" s="264">
        <v>0</v>
      </c>
      <c r="H238" s="264">
        <v>8</v>
      </c>
      <c r="I238" s="264">
        <v>2</v>
      </c>
      <c r="J238" s="264">
        <v>15</v>
      </c>
      <c r="K238" s="265">
        <v>13</v>
      </c>
      <c r="L238" t="s">
        <v>700</v>
      </c>
    </row>
    <row r="239" spans="1:12" ht="15.75">
      <c r="A239" s="263" t="s">
        <v>502</v>
      </c>
      <c r="B239" s="264">
        <v>0</v>
      </c>
      <c r="C239" s="264">
        <v>0</v>
      </c>
      <c r="D239" s="264">
        <v>0</v>
      </c>
      <c r="E239" s="264">
        <v>2</v>
      </c>
      <c r="F239" s="265">
        <v>0</v>
      </c>
      <c r="G239" s="264">
        <v>0</v>
      </c>
      <c r="H239" s="264">
        <v>0</v>
      </c>
      <c r="I239" s="264">
        <v>0</v>
      </c>
      <c r="J239" s="264">
        <v>0</v>
      </c>
      <c r="K239" s="265">
        <v>0</v>
      </c>
      <c r="L239"/>
    </row>
    <row r="240" spans="1:12" ht="15.75">
      <c r="A240" s="263" t="s">
        <v>622</v>
      </c>
      <c r="B240" s="264">
        <v>0</v>
      </c>
      <c r="C240" s="264">
        <v>0</v>
      </c>
      <c r="D240" s="264">
        <v>0</v>
      </c>
      <c r="E240" s="264">
        <v>1</v>
      </c>
      <c r="F240" s="265">
        <v>0</v>
      </c>
      <c r="G240" s="264">
        <v>0</v>
      </c>
      <c r="H240" s="264">
        <v>0</v>
      </c>
      <c r="I240" s="264">
        <v>0</v>
      </c>
      <c r="J240" s="264">
        <v>0</v>
      </c>
      <c r="K240" s="265">
        <v>0</v>
      </c>
      <c r="L240"/>
    </row>
    <row r="241" spans="1:12" ht="15.75">
      <c r="A241" s="263" t="s">
        <v>314</v>
      </c>
      <c r="B241" s="264">
        <v>0</v>
      </c>
      <c r="C241" s="264">
        <v>4</v>
      </c>
      <c r="D241" s="264">
        <v>4</v>
      </c>
      <c r="E241" s="264">
        <v>9</v>
      </c>
      <c r="F241" s="265">
        <v>11</v>
      </c>
      <c r="G241" s="264">
        <v>0</v>
      </c>
      <c r="H241" s="264">
        <v>2</v>
      </c>
      <c r="I241" s="264">
        <v>3</v>
      </c>
      <c r="J241" s="264">
        <v>6</v>
      </c>
      <c r="K241" s="265">
        <v>3</v>
      </c>
      <c r="L241" t="s">
        <v>700</v>
      </c>
    </row>
    <row r="242" spans="1:12" ht="15.75">
      <c r="A242" s="263" t="s">
        <v>503</v>
      </c>
      <c r="B242" s="264">
        <v>89</v>
      </c>
      <c r="C242" s="264">
        <v>82</v>
      </c>
      <c r="D242" s="264">
        <v>52</v>
      </c>
      <c r="E242" s="264">
        <v>40</v>
      </c>
      <c r="F242" s="265">
        <v>49</v>
      </c>
      <c r="G242" s="264">
        <v>47</v>
      </c>
      <c r="H242" s="264">
        <v>35</v>
      </c>
      <c r="I242" s="264">
        <v>22</v>
      </c>
      <c r="J242" s="264">
        <v>18</v>
      </c>
      <c r="K242" s="265">
        <v>17</v>
      </c>
      <c r="L242" t="s">
        <v>699</v>
      </c>
    </row>
    <row r="243" spans="1:12" ht="15.75">
      <c r="A243" s="263" t="s">
        <v>702</v>
      </c>
      <c r="B243" s="264">
        <v>0</v>
      </c>
      <c r="C243" s="264">
        <v>0</v>
      </c>
      <c r="D243" s="264">
        <v>0</v>
      </c>
      <c r="E243" s="264">
        <v>0</v>
      </c>
      <c r="F243" s="265">
        <v>3</v>
      </c>
      <c r="G243" s="264">
        <v>0</v>
      </c>
      <c r="H243" s="264">
        <v>0</v>
      </c>
      <c r="I243" s="264">
        <v>0</v>
      </c>
      <c r="J243" s="264">
        <v>0</v>
      </c>
      <c r="K243" s="265">
        <v>3</v>
      </c>
      <c r="L243" t="s">
        <v>700</v>
      </c>
    </row>
    <row r="244" spans="1:12" ht="15.75">
      <c r="A244" s="263" t="s">
        <v>623</v>
      </c>
      <c r="B244" s="264">
        <v>0</v>
      </c>
      <c r="C244" s="264">
        <v>0</v>
      </c>
      <c r="D244" s="264">
        <v>1</v>
      </c>
      <c r="E244" s="264">
        <v>0</v>
      </c>
      <c r="F244" s="265">
        <v>0</v>
      </c>
      <c r="G244" s="264">
        <v>0</v>
      </c>
      <c r="H244" s="264">
        <v>0</v>
      </c>
      <c r="I244" s="264">
        <v>0</v>
      </c>
      <c r="J244" s="264">
        <v>0</v>
      </c>
      <c r="K244" s="265">
        <v>0</v>
      </c>
      <c r="L244"/>
    </row>
    <row r="245" spans="1:12" ht="15.75">
      <c r="A245" s="263" t="s">
        <v>504</v>
      </c>
      <c r="B245" s="264">
        <v>0</v>
      </c>
      <c r="C245" s="264">
        <v>0</v>
      </c>
      <c r="D245" s="264">
        <v>0</v>
      </c>
      <c r="E245" s="264">
        <v>1</v>
      </c>
      <c r="F245" s="265">
        <v>0</v>
      </c>
      <c r="G245" s="264">
        <v>0</v>
      </c>
      <c r="H245" s="264">
        <v>0</v>
      </c>
      <c r="I245" s="264">
        <v>0</v>
      </c>
      <c r="J245" s="264">
        <v>0</v>
      </c>
      <c r="K245" s="265">
        <v>0</v>
      </c>
      <c r="L245"/>
    </row>
    <row r="246" spans="1:12" ht="15.75">
      <c r="A246" s="263" t="s">
        <v>505</v>
      </c>
      <c r="B246" s="264">
        <v>0</v>
      </c>
      <c r="C246" s="264">
        <v>8</v>
      </c>
      <c r="D246" s="264">
        <v>13</v>
      </c>
      <c r="E246" s="264">
        <v>8</v>
      </c>
      <c r="F246" s="265">
        <v>5</v>
      </c>
      <c r="G246" s="264">
        <v>0</v>
      </c>
      <c r="H246" s="264">
        <v>1</v>
      </c>
      <c r="I246" s="264">
        <v>4</v>
      </c>
      <c r="J246" s="264">
        <v>4</v>
      </c>
      <c r="K246" s="265">
        <v>1</v>
      </c>
      <c r="L246" t="s">
        <v>700</v>
      </c>
    </row>
    <row r="247" spans="1:12" ht="15.75">
      <c r="A247" s="263" t="s">
        <v>506</v>
      </c>
      <c r="B247" s="264">
        <v>0</v>
      </c>
      <c r="C247" s="264">
        <v>0</v>
      </c>
      <c r="D247" s="264">
        <v>2</v>
      </c>
      <c r="E247" s="264">
        <v>4</v>
      </c>
      <c r="F247" s="265">
        <v>3</v>
      </c>
      <c r="G247" s="264">
        <v>0</v>
      </c>
      <c r="H247" s="264">
        <v>0</v>
      </c>
      <c r="I247" s="264">
        <v>0</v>
      </c>
      <c r="J247" s="264">
        <v>2</v>
      </c>
      <c r="K247" s="265">
        <v>2</v>
      </c>
      <c r="L247" t="s">
        <v>700</v>
      </c>
    </row>
    <row r="248" spans="1:12" ht="15.75">
      <c r="A248" s="263" t="s">
        <v>507</v>
      </c>
      <c r="B248" s="264">
        <v>1</v>
      </c>
      <c r="C248" s="264">
        <v>1</v>
      </c>
      <c r="D248" s="264">
        <v>3</v>
      </c>
      <c r="E248" s="264">
        <v>2</v>
      </c>
      <c r="F248" s="265">
        <v>0</v>
      </c>
      <c r="G248" s="264">
        <v>0</v>
      </c>
      <c r="H248" s="264">
        <v>1</v>
      </c>
      <c r="I248" s="264">
        <v>2</v>
      </c>
      <c r="J248" s="264">
        <v>1</v>
      </c>
      <c r="K248" s="265">
        <v>0</v>
      </c>
      <c r="L248"/>
    </row>
    <row r="249" spans="1:12" ht="15.75">
      <c r="A249" s="263" t="s">
        <v>508</v>
      </c>
      <c r="B249" s="264">
        <v>2</v>
      </c>
      <c r="C249" s="264">
        <v>2</v>
      </c>
      <c r="D249" s="264">
        <v>0</v>
      </c>
      <c r="E249" s="264">
        <v>0</v>
      </c>
      <c r="F249" s="265">
        <v>0</v>
      </c>
      <c r="G249" s="264">
        <v>1</v>
      </c>
      <c r="H249" s="264">
        <v>1</v>
      </c>
      <c r="I249" s="264">
        <v>0</v>
      </c>
      <c r="J249" s="264">
        <v>0</v>
      </c>
      <c r="K249" s="265">
        <v>0</v>
      </c>
      <c r="L249"/>
    </row>
    <row r="250" spans="1:12" ht="15.75">
      <c r="A250" s="270" t="s">
        <v>307</v>
      </c>
      <c r="B250" s="264">
        <v>0</v>
      </c>
      <c r="C250" s="264">
        <v>0</v>
      </c>
      <c r="D250" s="264">
        <v>0</v>
      </c>
      <c r="E250" s="264">
        <v>0</v>
      </c>
      <c r="F250" s="265">
        <v>1</v>
      </c>
      <c r="G250" s="264">
        <v>0</v>
      </c>
      <c r="H250" s="264">
        <v>0</v>
      </c>
      <c r="I250" s="264">
        <v>0</v>
      </c>
      <c r="J250" s="264">
        <v>0</v>
      </c>
      <c r="K250" s="265">
        <v>0</v>
      </c>
      <c r="L250" t="s">
        <v>699</v>
      </c>
    </row>
    <row r="251" spans="1:12" ht="15.75">
      <c r="A251" s="263" t="s">
        <v>509</v>
      </c>
      <c r="B251" s="264">
        <v>0</v>
      </c>
      <c r="C251" s="264">
        <v>0</v>
      </c>
      <c r="D251" s="264">
        <v>0</v>
      </c>
      <c r="E251" s="264">
        <v>2</v>
      </c>
      <c r="F251" s="265">
        <v>1</v>
      </c>
      <c r="G251" s="264">
        <v>0</v>
      </c>
      <c r="H251" s="264">
        <v>0</v>
      </c>
      <c r="I251" s="264">
        <v>0</v>
      </c>
      <c r="J251" s="264">
        <v>1</v>
      </c>
      <c r="K251" s="265">
        <v>1</v>
      </c>
      <c r="L251" t="s">
        <v>700</v>
      </c>
    </row>
    <row r="252" spans="1:12" ht="15.75">
      <c r="A252" s="263" t="s">
        <v>624</v>
      </c>
      <c r="B252" s="264">
        <v>0</v>
      </c>
      <c r="C252" s="264">
        <v>0</v>
      </c>
      <c r="D252" s="264">
        <v>2</v>
      </c>
      <c r="E252" s="264">
        <v>0</v>
      </c>
      <c r="F252" s="265">
        <v>0</v>
      </c>
      <c r="G252" s="264">
        <v>0</v>
      </c>
      <c r="H252" s="264">
        <v>0</v>
      </c>
      <c r="I252" s="264">
        <v>0</v>
      </c>
      <c r="J252" s="264">
        <v>0</v>
      </c>
      <c r="K252" s="265">
        <v>0</v>
      </c>
      <c r="L252"/>
    </row>
    <row r="253" spans="1:12" ht="15.75">
      <c r="A253" s="263" t="s">
        <v>510</v>
      </c>
      <c r="B253" s="264">
        <v>31</v>
      </c>
      <c r="C253" s="264">
        <v>28</v>
      </c>
      <c r="D253" s="264">
        <v>33</v>
      </c>
      <c r="E253" s="264">
        <v>10</v>
      </c>
      <c r="F253" s="265">
        <v>0</v>
      </c>
      <c r="G253" s="264">
        <v>22</v>
      </c>
      <c r="H253" s="264">
        <v>17</v>
      </c>
      <c r="I253" s="264">
        <v>23</v>
      </c>
      <c r="J253" s="264">
        <v>4</v>
      </c>
      <c r="K253" s="265">
        <v>0</v>
      </c>
      <c r="L253"/>
    </row>
    <row r="254" spans="1:12" ht="15.75">
      <c r="A254" s="263" t="s">
        <v>511</v>
      </c>
      <c r="B254" s="264">
        <v>6</v>
      </c>
      <c r="C254" s="264">
        <v>7</v>
      </c>
      <c r="D254" s="264">
        <v>4</v>
      </c>
      <c r="E254" s="264">
        <v>6</v>
      </c>
      <c r="F254" s="265">
        <v>0</v>
      </c>
      <c r="G254" s="264">
        <v>5</v>
      </c>
      <c r="H254" s="264">
        <v>7</v>
      </c>
      <c r="I254" s="264">
        <v>3</v>
      </c>
      <c r="J254" s="264">
        <v>2</v>
      </c>
      <c r="K254" s="265">
        <v>0</v>
      </c>
      <c r="L254"/>
    </row>
    <row r="255" spans="1:12" ht="15.75">
      <c r="A255" s="263" t="s">
        <v>703</v>
      </c>
      <c r="B255" s="264">
        <v>0</v>
      </c>
      <c r="C255" s="264">
        <v>0</v>
      </c>
      <c r="D255" s="264">
        <v>0</v>
      </c>
      <c r="E255" s="264">
        <v>0</v>
      </c>
      <c r="F255" s="265">
        <v>1</v>
      </c>
      <c r="G255" s="264">
        <v>0</v>
      </c>
      <c r="H255" s="264">
        <v>0</v>
      </c>
      <c r="I255" s="264">
        <v>0</v>
      </c>
      <c r="J255" s="264">
        <v>0</v>
      </c>
      <c r="K255" s="265">
        <v>0</v>
      </c>
      <c r="L255" t="s">
        <v>699</v>
      </c>
    </row>
    <row r="256" spans="1:12" ht="15.75">
      <c r="A256" s="270" t="s">
        <v>512</v>
      </c>
      <c r="B256" s="264">
        <v>0</v>
      </c>
      <c r="C256" s="264">
        <v>0</v>
      </c>
      <c r="D256" s="264">
        <v>2</v>
      </c>
      <c r="E256" s="264">
        <v>5</v>
      </c>
      <c r="F256" s="265">
        <v>2</v>
      </c>
      <c r="G256" s="264">
        <v>0</v>
      </c>
      <c r="H256" s="264">
        <v>0</v>
      </c>
      <c r="I256" s="264">
        <v>0</v>
      </c>
      <c r="J256" s="264">
        <v>1</v>
      </c>
      <c r="K256" s="265">
        <v>1</v>
      </c>
      <c r="L256" t="s">
        <v>700</v>
      </c>
    </row>
    <row r="257" spans="1:12" ht="15.75">
      <c r="A257" s="270" t="s">
        <v>486</v>
      </c>
      <c r="B257" s="264">
        <v>0</v>
      </c>
      <c r="C257" s="264">
        <v>0</v>
      </c>
      <c r="D257" s="264">
        <v>0</v>
      </c>
      <c r="E257" s="264">
        <v>0</v>
      </c>
      <c r="F257" s="265">
        <v>0</v>
      </c>
      <c r="G257" s="264">
        <v>0</v>
      </c>
      <c r="H257" s="264">
        <v>0</v>
      </c>
      <c r="I257" s="264">
        <v>0</v>
      </c>
      <c r="J257" s="264">
        <v>0</v>
      </c>
      <c r="K257" s="265">
        <v>0</v>
      </c>
      <c r="L257"/>
    </row>
    <row r="258" spans="1:12" ht="15.75">
      <c r="A258" s="270" t="s">
        <v>297</v>
      </c>
      <c r="B258" s="264">
        <v>0</v>
      </c>
      <c r="C258" s="264">
        <v>0</v>
      </c>
      <c r="D258" s="264">
        <v>0</v>
      </c>
      <c r="E258" s="264">
        <v>0</v>
      </c>
      <c r="F258" s="265">
        <v>2</v>
      </c>
      <c r="G258" s="264">
        <v>0</v>
      </c>
      <c r="H258" s="264">
        <v>0</v>
      </c>
      <c r="I258" s="264">
        <v>0</v>
      </c>
      <c r="J258" s="264">
        <v>0</v>
      </c>
      <c r="K258" s="265">
        <v>0</v>
      </c>
      <c r="L258" t="s">
        <v>699</v>
      </c>
    </row>
    <row r="259" spans="1:12" ht="15.75">
      <c r="A259" s="263" t="s">
        <v>513</v>
      </c>
      <c r="B259" s="264">
        <v>0</v>
      </c>
      <c r="C259" s="264">
        <v>0</v>
      </c>
      <c r="D259" s="264">
        <v>0</v>
      </c>
      <c r="E259" s="272">
        <v>43</v>
      </c>
      <c r="F259" s="265">
        <v>123</v>
      </c>
      <c r="G259" s="264">
        <v>0</v>
      </c>
      <c r="H259" s="264">
        <v>0</v>
      </c>
      <c r="I259" s="264">
        <v>0</v>
      </c>
      <c r="J259" s="264">
        <v>29</v>
      </c>
      <c r="K259" s="265">
        <v>61</v>
      </c>
      <c r="L259" t="s">
        <v>700</v>
      </c>
    </row>
    <row r="260" spans="1:12" ht="15.75">
      <c r="A260" s="263" t="s">
        <v>704</v>
      </c>
      <c r="B260" s="264">
        <v>0</v>
      </c>
      <c r="C260" s="264">
        <v>0</v>
      </c>
      <c r="D260" s="264">
        <v>0</v>
      </c>
      <c r="E260" s="272">
        <v>0</v>
      </c>
      <c r="F260" s="265">
        <v>13</v>
      </c>
      <c r="G260" s="264">
        <v>0</v>
      </c>
      <c r="H260" s="264">
        <v>0</v>
      </c>
      <c r="I260" s="264">
        <v>0</v>
      </c>
      <c r="J260" s="264">
        <v>0</v>
      </c>
      <c r="K260" s="265">
        <v>13</v>
      </c>
      <c r="L260" t="s">
        <v>700</v>
      </c>
    </row>
    <row r="261" spans="1:12" ht="15.75">
      <c r="A261" s="263" t="s">
        <v>514</v>
      </c>
      <c r="B261" s="264">
        <v>0</v>
      </c>
      <c r="C261" s="264">
        <v>0</v>
      </c>
      <c r="D261" s="264">
        <v>1</v>
      </c>
      <c r="E261" s="264">
        <v>2</v>
      </c>
      <c r="F261" s="265">
        <v>3</v>
      </c>
      <c r="G261" s="264">
        <v>0</v>
      </c>
      <c r="H261" s="264">
        <v>0</v>
      </c>
      <c r="I261" s="264">
        <v>1</v>
      </c>
      <c r="J261" s="264">
        <v>0</v>
      </c>
      <c r="K261" s="265">
        <v>0</v>
      </c>
      <c r="L261" t="s">
        <v>700</v>
      </c>
    </row>
    <row r="262" spans="1:12" ht="15.75">
      <c r="A262" s="263" t="s">
        <v>515</v>
      </c>
      <c r="B262" s="264">
        <v>0</v>
      </c>
      <c r="C262" s="264">
        <v>0</v>
      </c>
      <c r="D262" s="264">
        <v>0</v>
      </c>
      <c r="E262" s="264">
        <v>3</v>
      </c>
      <c r="F262" s="265">
        <v>9</v>
      </c>
      <c r="G262" s="264">
        <v>0</v>
      </c>
      <c r="H262" s="264">
        <v>0</v>
      </c>
      <c r="I262" s="264">
        <v>0</v>
      </c>
      <c r="J262" s="264">
        <v>2</v>
      </c>
      <c r="K262" s="265">
        <v>4</v>
      </c>
      <c r="L262" t="s">
        <v>699</v>
      </c>
    </row>
    <row r="263" spans="1:12" ht="15.75">
      <c r="A263" s="263" t="s">
        <v>516</v>
      </c>
      <c r="B263" s="264">
        <v>0</v>
      </c>
      <c r="C263" s="264">
        <v>0</v>
      </c>
      <c r="D263" s="264">
        <v>5</v>
      </c>
      <c r="E263" s="264">
        <v>19</v>
      </c>
      <c r="F263" s="265">
        <v>19</v>
      </c>
      <c r="G263" s="264">
        <v>0</v>
      </c>
      <c r="H263" s="264">
        <v>0</v>
      </c>
      <c r="I263" s="264">
        <v>3</v>
      </c>
      <c r="J263" s="264">
        <v>8</v>
      </c>
      <c r="K263" s="265">
        <v>9</v>
      </c>
      <c r="L263" t="s">
        <v>700</v>
      </c>
    </row>
    <row r="264" spans="1:12" ht="15.75">
      <c r="A264" s="263" t="s">
        <v>517</v>
      </c>
      <c r="B264" s="264">
        <v>0</v>
      </c>
      <c r="C264" s="264">
        <v>0</v>
      </c>
      <c r="D264" s="264">
        <v>6</v>
      </c>
      <c r="E264" s="264">
        <v>2</v>
      </c>
      <c r="F264" s="265">
        <v>5</v>
      </c>
      <c r="G264" s="264">
        <v>0</v>
      </c>
      <c r="H264" s="264">
        <v>0</v>
      </c>
      <c r="I264" s="264">
        <v>3</v>
      </c>
      <c r="J264" s="264">
        <v>1</v>
      </c>
      <c r="K264" s="265">
        <v>1</v>
      </c>
      <c r="L264" t="s">
        <v>700</v>
      </c>
    </row>
    <row r="265" spans="1:12" ht="15.75">
      <c r="A265" s="263" t="s">
        <v>625</v>
      </c>
      <c r="B265" s="264">
        <v>0</v>
      </c>
      <c r="C265" s="264">
        <v>0</v>
      </c>
      <c r="D265" s="264">
        <v>0</v>
      </c>
      <c r="E265" s="264">
        <v>3</v>
      </c>
      <c r="F265" s="265">
        <v>6</v>
      </c>
      <c r="G265" s="264">
        <v>0</v>
      </c>
      <c r="H265" s="264">
        <v>0</v>
      </c>
      <c r="I265" s="264">
        <v>0</v>
      </c>
      <c r="J265" s="264">
        <v>0</v>
      </c>
      <c r="K265" s="265">
        <v>6</v>
      </c>
      <c r="L265" t="s">
        <v>700</v>
      </c>
    </row>
    <row r="266" spans="1:12" ht="15.75">
      <c r="A266" s="263" t="s">
        <v>518</v>
      </c>
      <c r="B266" s="264">
        <v>0</v>
      </c>
      <c r="C266" s="264">
        <v>0</v>
      </c>
      <c r="D266" s="264">
        <v>0</v>
      </c>
      <c r="E266" s="264">
        <v>8</v>
      </c>
      <c r="F266" s="265">
        <v>90</v>
      </c>
      <c r="G266" s="264">
        <v>0</v>
      </c>
      <c r="H266" s="264">
        <v>0</v>
      </c>
      <c r="I266" s="264">
        <v>0</v>
      </c>
      <c r="J266" s="264">
        <v>2</v>
      </c>
      <c r="K266" s="265">
        <v>49</v>
      </c>
      <c r="L266" t="s">
        <v>700</v>
      </c>
    </row>
    <row r="267" spans="1:12" ht="15.75">
      <c r="A267" s="263" t="s">
        <v>705</v>
      </c>
      <c r="B267" s="264">
        <v>0</v>
      </c>
      <c r="C267" s="264">
        <v>0</v>
      </c>
      <c r="D267" s="264">
        <v>0</v>
      </c>
      <c r="E267" s="264">
        <v>0</v>
      </c>
      <c r="F267" s="265">
        <v>8</v>
      </c>
      <c r="G267" s="264">
        <v>0</v>
      </c>
      <c r="H267" s="264">
        <v>0</v>
      </c>
      <c r="I267" s="264">
        <v>0</v>
      </c>
      <c r="J267" s="264">
        <v>0</v>
      </c>
      <c r="K267" s="265">
        <v>0</v>
      </c>
      <c r="L267" t="s">
        <v>699</v>
      </c>
    </row>
    <row r="268" spans="1:12" ht="15.75">
      <c r="A268" s="263" t="s">
        <v>706</v>
      </c>
      <c r="B268" s="264">
        <v>0</v>
      </c>
      <c r="C268" s="264">
        <v>0</v>
      </c>
      <c r="D268" s="264">
        <v>0</v>
      </c>
      <c r="E268" s="264">
        <v>0</v>
      </c>
      <c r="F268" s="265">
        <v>37</v>
      </c>
      <c r="G268" s="264">
        <v>0</v>
      </c>
      <c r="H268" s="264">
        <v>0</v>
      </c>
      <c r="I268" s="264">
        <v>0</v>
      </c>
      <c r="J268" s="264">
        <v>0</v>
      </c>
      <c r="K268" s="265">
        <v>0</v>
      </c>
      <c r="L268" t="s">
        <v>700</v>
      </c>
    </row>
    <row r="269" spans="1:12" ht="15.75">
      <c r="A269" s="263" t="s">
        <v>519</v>
      </c>
      <c r="B269" s="264">
        <v>9</v>
      </c>
      <c r="C269" s="264">
        <v>14</v>
      </c>
      <c r="D269" s="264">
        <v>12</v>
      </c>
      <c r="E269" s="264">
        <v>10</v>
      </c>
      <c r="F269" s="265">
        <v>10</v>
      </c>
      <c r="G269" s="264">
        <v>7</v>
      </c>
      <c r="H269" s="264">
        <v>14</v>
      </c>
      <c r="I269" s="264">
        <v>7</v>
      </c>
      <c r="J269" s="264">
        <v>6</v>
      </c>
      <c r="K269" s="265">
        <v>8</v>
      </c>
      <c r="L269"/>
    </row>
    <row r="270" spans="1:12" ht="15.75">
      <c r="A270" s="263" t="s">
        <v>520</v>
      </c>
      <c r="B270" s="264">
        <v>0</v>
      </c>
      <c r="C270" s="264">
        <v>15</v>
      </c>
      <c r="D270" s="264">
        <v>13</v>
      </c>
      <c r="E270" s="264">
        <v>19</v>
      </c>
      <c r="F270" s="265">
        <v>12</v>
      </c>
      <c r="G270" s="264">
        <v>0</v>
      </c>
      <c r="H270" s="264">
        <v>13</v>
      </c>
      <c r="I270" s="264">
        <v>11</v>
      </c>
      <c r="J270" s="264">
        <v>13</v>
      </c>
      <c r="K270" s="265">
        <v>8</v>
      </c>
      <c r="L270"/>
    </row>
    <row r="271" spans="1:12" ht="15.75">
      <c r="A271" s="263" t="s">
        <v>279</v>
      </c>
      <c r="B271" s="264">
        <v>21</v>
      </c>
      <c r="C271" s="264">
        <v>41</v>
      </c>
      <c r="D271" s="264">
        <v>61</v>
      </c>
      <c r="E271" s="264">
        <v>0</v>
      </c>
      <c r="F271" s="265">
        <v>0</v>
      </c>
      <c r="G271" s="264">
        <v>12</v>
      </c>
      <c r="H271" s="264">
        <v>27</v>
      </c>
      <c r="I271" s="264">
        <v>38</v>
      </c>
      <c r="J271" s="264">
        <v>0</v>
      </c>
      <c r="K271" s="265">
        <v>0</v>
      </c>
      <c r="L271"/>
    </row>
    <row r="272" spans="1:12" ht="15.75">
      <c r="A272" s="270" t="s">
        <v>281</v>
      </c>
      <c r="B272" s="264">
        <v>0</v>
      </c>
      <c r="C272" s="264">
        <v>0</v>
      </c>
      <c r="D272" s="264">
        <v>0</v>
      </c>
      <c r="E272" s="264">
        <v>55</v>
      </c>
      <c r="F272" s="265">
        <v>65</v>
      </c>
      <c r="G272" s="264">
        <v>0</v>
      </c>
      <c r="H272" s="264">
        <v>0</v>
      </c>
      <c r="I272" s="264">
        <v>0</v>
      </c>
      <c r="J272" s="264">
        <v>33</v>
      </c>
      <c r="K272" s="265">
        <v>44</v>
      </c>
      <c r="L272"/>
    </row>
    <row r="273" spans="1:12" ht="15.75">
      <c r="A273" s="270" t="s">
        <v>283</v>
      </c>
      <c r="B273" s="264">
        <v>0</v>
      </c>
      <c r="C273" s="264">
        <v>0</v>
      </c>
      <c r="D273" s="264">
        <v>0</v>
      </c>
      <c r="E273" s="264">
        <v>0</v>
      </c>
      <c r="F273" s="265">
        <v>0</v>
      </c>
      <c r="G273" s="264">
        <v>0</v>
      </c>
      <c r="H273" s="264">
        <v>0</v>
      </c>
      <c r="I273" s="264">
        <v>0</v>
      </c>
      <c r="J273" s="264">
        <v>0</v>
      </c>
      <c r="K273" s="265">
        <v>0</v>
      </c>
      <c r="L273"/>
    </row>
    <row r="274" spans="1:12" ht="15.75">
      <c r="A274" s="263" t="s">
        <v>289</v>
      </c>
      <c r="B274" s="264">
        <v>10</v>
      </c>
      <c r="C274" s="264">
        <v>7</v>
      </c>
      <c r="D274" s="264">
        <v>4</v>
      </c>
      <c r="E274" s="264">
        <v>0</v>
      </c>
      <c r="F274" s="265">
        <v>0</v>
      </c>
      <c r="G274" s="264">
        <v>7</v>
      </c>
      <c r="H274" s="264">
        <v>3</v>
      </c>
      <c r="I274" s="264">
        <v>4</v>
      </c>
      <c r="J274" s="264">
        <v>0</v>
      </c>
      <c r="K274" s="265">
        <v>0</v>
      </c>
      <c r="L274"/>
    </row>
    <row r="275" spans="1:12" ht="15.75">
      <c r="A275" s="263" t="s">
        <v>521</v>
      </c>
      <c r="B275" s="264">
        <v>20</v>
      </c>
      <c r="C275" s="264">
        <v>41</v>
      </c>
      <c r="D275" s="264">
        <v>34</v>
      </c>
      <c r="E275" s="264">
        <v>24</v>
      </c>
      <c r="F275" s="265">
        <v>29</v>
      </c>
      <c r="G275" s="264">
        <v>15</v>
      </c>
      <c r="H275" s="264">
        <v>22</v>
      </c>
      <c r="I275" s="264">
        <v>13</v>
      </c>
      <c r="J275" s="264">
        <v>14</v>
      </c>
      <c r="K275" s="265">
        <v>19</v>
      </c>
      <c r="L275"/>
    </row>
    <row r="276" spans="1:12" ht="15.75">
      <c r="A276" s="263" t="s">
        <v>253</v>
      </c>
      <c r="B276" s="264">
        <v>0</v>
      </c>
      <c r="C276" s="264">
        <v>0</v>
      </c>
      <c r="D276" s="264">
        <v>0</v>
      </c>
      <c r="E276" s="264">
        <v>0</v>
      </c>
      <c r="F276" s="265">
        <v>0</v>
      </c>
      <c r="G276" s="264">
        <v>0</v>
      </c>
      <c r="H276" s="264">
        <v>0</v>
      </c>
      <c r="I276" s="264">
        <v>0</v>
      </c>
      <c r="J276" s="264">
        <v>0</v>
      </c>
      <c r="K276" s="265">
        <v>0</v>
      </c>
      <c r="L276"/>
    </row>
    <row r="277" spans="1:12" ht="15.75">
      <c r="A277" s="263" t="s">
        <v>254</v>
      </c>
      <c r="B277" s="264">
        <v>0</v>
      </c>
      <c r="C277" s="264">
        <v>0</v>
      </c>
      <c r="D277" s="264">
        <v>0</v>
      </c>
      <c r="E277" s="264">
        <v>0</v>
      </c>
      <c r="F277" s="265">
        <v>0</v>
      </c>
      <c r="G277" s="264">
        <v>0</v>
      </c>
      <c r="H277" s="264">
        <v>0</v>
      </c>
      <c r="I277" s="264">
        <v>0</v>
      </c>
      <c r="J277" s="264">
        <v>0</v>
      </c>
      <c r="K277" s="265">
        <v>0</v>
      </c>
      <c r="L277"/>
    </row>
    <row r="278" spans="1:12" ht="15.75">
      <c r="A278" s="263" t="s">
        <v>522</v>
      </c>
      <c r="B278" s="264">
        <v>11</v>
      </c>
      <c r="C278" s="264">
        <v>5</v>
      </c>
      <c r="D278" s="264">
        <v>0</v>
      </c>
      <c r="E278" s="264">
        <v>0</v>
      </c>
      <c r="F278" s="265">
        <v>0</v>
      </c>
      <c r="G278" s="264">
        <v>5</v>
      </c>
      <c r="H278" s="264">
        <v>0</v>
      </c>
      <c r="I278" s="264">
        <v>0</v>
      </c>
      <c r="J278" s="264">
        <v>0</v>
      </c>
      <c r="K278" s="265">
        <v>0</v>
      </c>
      <c r="L278"/>
    </row>
    <row r="279" spans="1:12" ht="15.75">
      <c r="A279" s="263" t="s">
        <v>523</v>
      </c>
      <c r="B279" s="264">
        <v>0</v>
      </c>
      <c r="C279" s="264">
        <v>0</v>
      </c>
      <c r="D279" s="264">
        <v>0</v>
      </c>
      <c r="E279" s="264">
        <v>0</v>
      </c>
      <c r="F279" s="265">
        <v>0</v>
      </c>
      <c r="G279" s="264">
        <v>0</v>
      </c>
      <c r="H279" s="264">
        <v>0</v>
      </c>
      <c r="I279" s="264">
        <v>0</v>
      </c>
      <c r="J279" s="264">
        <v>0</v>
      </c>
      <c r="K279" s="265">
        <v>0</v>
      </c>
      <c r="L279"/>
    </row>
    <row r="280" spans="1:12" ht="15.75">
      <c r="A280" s="263" t="s">
        <v>524</v>
      </c>
      <c r="B280" s="264">
        <v>0</v>
      </c>
      <c r="C280" s="264">
        <v>0</v>
      </c>
      <c r="D280" s="264">
        <v>0</v>
      </c>
      <c r="E280" s="264">
        <v>0</v>
      </c>
      <c r="F280" s="265">
        <v>0</v>
      </c>
      <c r="G280" s="264">
        <v>0</v>
      </c>
      <c r="H280" s="264">
        <v>0</v>
      </c>
      <c r="I280" s="264">
        <v>0</v>
      </c>
      <c r="J280" s="264">
        <v>0</v>
      </c>
      <c r="K280" s="265">
        <v>0</v>
      </c>
      <c r="L280"/>
    </row>
    <row r="281" spans="1:12" ht="15.75">
      <c r="A281" s="263" t="s">
        <v>707</v>
      </c>
      <c r="B281" s="264">
        <v>0</v>
      </c>
      <c r="C281" s="264">
        <v>0</v>
      </c>
      <c r="D281" s="264">
        <v>0</v>
      </c>
      <c r="E281" s="264">
        <v>0</v>
      </c>
      <c r="F281" s="265">
        <v>13</v>
      </c>
      <c r="G281" s="264">
        <v>0</v>
      </c>
      <c r="H281" s="264">
        <v>0</v>
      </c>
      <c r="I281" s="264">
        <v>0</v>
      </c>
      <c r="J281" s="264">
        <v>0</v>
      </c>
      <c r="K281" s="265">
        <v>10</v>
      </c>
      <c r="L281"/>
    </row>
    <row r="282" spans="1:12" ht="15.75">
      <c r="A282" s="263" t="s">
        <v>525</v>
      </c>
      <c r="B282" s="264">
        <v>0</v>
      </c>
      <c r="C282" s="264">
        <v>0</v>
      </c>
      <c r="D282" s="264">
        <v>0</v>
      </c>
      <c r="E282" s="264">
        <v>0</v>
      </c>
      <c r="F282" s="265">
        <v>0</v>
      </c>
      <c r="G282" s="264">
        <v>0</v>
      </c>
      <c r="H282" s="264">
        <v>0</v>
      </c>
      <c r="I282" s="264">
        <v>0</v>
      </c>
      <c r="J282" s="264">
        <v>0</v>
      </c>
      <c r="K282" s="265">
        <v>0</v>
      </c>
      <c r="L282"/>
    </row>
    <row r="283" spans="1:12" ht="15.75">
      <c r="A283" s="263" t="s">
        <v>257</v>
      </c>
      <c r="B283" s="264">
        <v>13</v>
      </c>
      <c r="C283" s="264">
        <v>6</v>
      </c>
      <c r="D283" s="264">
        <v>9</v>
      </c>
      <c r="E283" s="264">
        <v>12</v>
      </c>
      <c r="F283" s="265">
        <v>0</v>
      </c>
      <c r="G283" s="264">
        <v>10</v>
      </c>
      <c r="H283" s="264">
        <v>4</v>
      </c>
      <c r="I283" s="264">
        <v>5</v>
      </c>
      <c r="J283" s="264">
        <v>7</v>
      </c>
      <c r="K283" s="265">
        <v>0</v>
      </c>
      <c r="L283"/>
    </row>
    <row r="284" spans="1:12" ht="15.75">
      <c r="A284" s="263" t="s">
        <v>526</v>
      </c>
      <c r="B284" s="264">
        <v>0</v>
      </c>
      <c r="C284" s="264">
        <v>0</v>
      </c>
      <c r="D284" s="264">
        <v>0</v>
      </c>
      <c r="E284" s="264">
        <v>0</v>
      </c>
      <c r="F284" s="265">
        <v>0</v>
      </c>
      <c r="G284" s="264">
        <v>0</v>
      </c>
      <c r="H284" s="264">
        <v>0</v>
      </c>
      <c r="I284" s="264">
        <v>0</v>
      </c>
      <c r="J284" s="264">
        <v>0</v>
      </c>
      <c r="K284" s="265">
        <v>0</v>
      </c>
      <c r="L284"/>
    </row>
    <row r="285" spans="1:12" ht="15.75">
      <c r="A285" s="263" t="s">
        <v>275</v>
      </c>
      <c r="B285" s="264">
        <v>0</v>
      </c>
      <c r="C285" s="264">
        <v>0</v>
      </c>
      <c r="D285" s="264">
        <v>0</v>
      </c>
      <c r="E285" s="264">
        <v>0</v>
      </c>
      <c r="F285" s="265">
        <v>0</v>
      </c>
      <c r="G285" s="264">
        <v>0</v>
      </c>
      <c r="H285" s="264">
        <v>0</v>
      </c>
      <c r="I285" s="264">
        <v>0</v>
      </c>
      <c r="J285" s="264">
        <v>0</v>
      </c>
      <c r="K285" s="265">
        <v>0</v>
      </c>
      <c r="L285"/>
    </row>
    <row r="286" spans="1:12" ht="15.75">
      <c r="A286" s="263" t="s">
        <v>527</v>
      </c>
      <c r="B286" s="264">
        <v>0</v>
      </c>
      <c r="C286" s="264">
        <v>0</v>
      </c>
      <c r="D286" s="264">
        <v>1</v>
      </c>
      <c r="E286" s="264">
        <v>4</v>
      </c>
      <c r="F286" s="265">
        <v>14</v>
      </c>
      <c r="G286" s="264">
        <v>0</v>
      </c>
      <c r="H286" s="264">
        <v>0</v>
      </c>
      <c r="I286" s="264">
        <v>1</v>
      </c>
      <c r="J286" s="264">
        <v>3</v>
      </c>
      <c r="K286" s="265">
        <v>11</v>
      </c>
      <c r="L286"/>
    </row>
    <row r="287" spans="1:12" ht="15.75">
      <c r="A287" s="263" t="s">
        <v>528</v>
      </c>
      <c r="B287" s="264">
        <v>11</v>
      </c>
      <c r="C287" s="264">
        <v>15</v>
      </c>
      <c r="D287" s="264">
        <v>12</v>
      </c>
      <c r="E287" s="264">
        <v>8</v>
      </c>
      <c r="F287" s="265">
        <v>7</v>
      </c>
      <c r="G287" s="264">
        <v>7</v>
      </c>
      <c r="H287" s="264">
        <v>14</v>
      </c>
      <c r="I287" s="264">
        <v>11</v>
      </c>
      <c r="J287" s="264">
        <v>5</v>
      </c>
      <c r="K287" s="265">
        <v>6</v>
      </c>
      <c r="L287"/>
    </row>
    <row r="288" spans="1:12" ht="15.75">
      <c r="A288" s="263" t="s">
        <v>529</v>
      </c>
      <c r="B288" s="264">
        <v>0</v>
      </c>
      <c r="C288" s="264">
        <v>0</v>
      </c>
      <c r="D288" s="264">
        <v>0</v>
      </c>
      <c r="E288" s="264">
        <v>0</v>
      </c>
      <c r="F288" s="265">
        <v>0</v>
      </c>
      <c r="G288" s="264">
        <v>0</v>
      </c>
      <c r="H288" s="264">
        <v>0</v>
      </c>
      <c r="I288" s="264">
        <v>0</v>
      </c>
      <c r="J288" s="264">
        <v>0</v>
      </c>
      <c r="K288" s="265">
        <v>0</v>
      </c>
      <c r="L288"/>
    </row>
    <row r="289" spans="1:12" ht="15.75">
      <c r="A289" s="263" t="s">
        <v>530</v>
      </c>
      <c r="B289" s="264">
        <v>0</v>
      </c>
      <c r="C289" s="264">
        <v>0</v>
      </c>
      <c r="D289" s="264">
        <v>3</v>
      </c>
      <c r="E289" s="264">
        <v>3</v>
      </c>
      <c r="F289" s="265">
        <v>2</v>
      </c>
      <c r="G289" s="264">
        <v>0</v>
      </c>
      <c r="H289" s="264">
        <v>0</v>
      </c>
      <c r="I289" s="264">
        <v>2</v>
      </c>
      <c r="J289" s="264">
        <v>3</v>
      </c>
      <c r="K289" s="265">
        <v>0</v>
      </c>
      <c r="L289"/>
    </row>
    <row r="290" spans="1:12" ht="15.75">
      <c r="A290" s="263" t="s">
        <v>531</v>
      </c>
      <c r="B290" s="264">
        <v>0</v>
      </c>
      <c r="C290" s="264">
        <v>0</v>
      </c>
      <c r="D290" s="264">
        <v>0</v>
      </c>
      <c r="E290" s="264">
        <v>0</v>
      </c>
      <c r="F290" s="265">
        <v>0</v>
      </c>
      <c r="G290" s="264">
        <v>0</v>
      </c>
      <c r="H290" s="264">
        <v>0</v>
      </c>
      <c r="I290" s="264">
        <v>0</v>
      </c>
      <c r="J290" s="264">
        <v>0</v>
      </c>
      <c r="K290" s="265">
        <v>0</v>
      </c>
      <c r="L290"/>
    </row>
    <row r="291" spans="1:12" ht="15.75">
      <c r="A291" s="263" t="s">
        <v>532</v>
      </c>
      <c r="B291" s="264">
        <v>0</v>
      </c>
      <c r="C291" s="264">
        <v>0</v>
      </c>
      <c r="D291" s="264">
        <v>0</v>
      </c>
      <c r="E291" s="264">
        <v>0</v>
      </c>
      <c r="F291" s="265">
        <v>0</v>
      </c>
      <c r="G291" s="264">
        <v>0</v>
      </c>
      <c r="H291" s="264">
        <v>0</v>
      </c>
      <c r="I291" s="264">
        <v>0</v>
      </c>
      <c r="J291" s="264">
        <v>0</v>
      </c>
      <c r="K291" s="265">
        <v>0</v>
      </c>
      <c r="L291"/>
    </row>
    <row r="292" spans="1:12" ht="15.75">
      <c r="A292" s="263" t="s">
        <v>533</v>
      </c>
      <c r="B292" s="264">
        <v>5</v>
      </c>
      <c r="C292" s="264">
        <v>1</v>
      </c>
      <c r="D292" s="264">
        <v>2</v>
      </c>
      <c r="E292" s="264">
        <v>2</v>
      </c>
      <c r="F292" s="265">
        <v>0</v>
      </c>
      <c r="G292" s="264">
        <v>4</v>
      </c>
      <c r="H292" s="264">
        <v>1</v>
      </c>
      <c r="I292" s="264">
        <v>2</v>
      </c>
      <c r="J292" s="264">
        <v>2</v>
      </c>
      <c r="K292" s="265">
        <v>0</v>
      </c>
      <c r="L292"/>
    </row>
    <row r="293" spans="1:12" ht="15.75">
      <c r="A293" s="263" t="s">
        <v>534</v>
      </c>
      <c r="B293" s="264">
        <v>0</v>
      </c>
      <c r="C293" s="264">
        <v>0</v>
      </c>
      <c r="D293" s="264">
        <v>0</v>
      </c>
      <c r="E293" s="264">
        <v>2</v>
      </c>
      <c r="F293" s="265">
        <v>1</v>
      </c>
      <c r="G293" s="264">
        <v>0</v>
      </c>
      <c r="H293" s="264">
        <v>0</v>
      </c>
      <c r="I293" s="264">
        <v>0</v>
      </c>
      <c r="J293" s="264">
        <v>2</v>
      </c>
      <c r="K293" s="265">
        <v>1</v>
      </c>
      <c r="L293"/>
    </row>
    <row r="294" spans="1:12" ht="15.75">
      <c r="A294" s="263" t="s">
        <v>535</v>
      </c>
      <c r="B294" s="264">
        <v>0</v>
      </c>
      <c r="C294" s="264">
        <v>0</v>
      </c>
      <c r="D294" s="264">
        <v>0</v>
      </c>
      <c r="E294" s="264">
        <v>0</v>
      </c>
      <c r="F294" s="265">
        <v>0</v>
      </c>
      <c r="G294" s="264">
        <v>0</v>
      </c>
      <c r="H294" s="264">
        <v>0</v>
      </c>
      <c r="I294" s="264">
        <v>0</v>
      </c>
      <c r="J294" s="264">
        <v>0</v>
      </c>
      <c r="K294" s="265">
        <v>0</v>
      </c>
      <c r="L294"/>
    </row>
    <row r="295" spans="1:12" ht="15.75">
      <c r="A295" s="263" t="s">
        <v>626</v>
      </c>
      <c r="B295" s="264">
        <v>3</v>
      </c>
      <c r="C295" s="264">
        <v>5</v>
      </c>
      <c r="D295" s="264">
        <v>0</v>
      </c>
      <c r="E295" s="264">
        <v>0</v>
      </c>
      <c r="F295" s="265">
        <v>0</v>
      </c>
      <c r="G295" s="264">
        <v>2</v>
      </c>
      <c r="H295" s="264">
        <v>5</v>
      </c>
      <c r="I295" s="264">
        <v>0</v>
      </c>
      <c r="J295" s="264">
        <v>0</v>
      </c>
      <c r="K295" s="265">
        <v>0</v>
      </c>
      <c r="L295"/>
    </row>
    <row r="296" spans="1:12" ht="15.75">
      <c r="A296" s="263" t="s">
        <v>536</v>
      </c>
      <c r="B296" s="264">
        <v>0</v>
      </c>
      <c r="C296" s="264">
        <v>0</v>
      </c>
      <c r="D296" s="264">
        <v>0</v>
      </c>
      <c r="E296" s="264">
        <v>0</v>
      </c>
      <c r="F296" s="265">
        <v>0</v>
      </c>
      <c r="G296" s="264">
        <v>0</v>
      </c>
      <c r="H296" s="264">
        <v>0</v>
      </c>
      <c r="I296" s="264">
        <v>0</v>
      </c>
      <c r="J296" s="264">
        <v>0</v>
      </c>
      <c r="K296" s="265">
        <v>0</v>
      </c>
      <c r="L296"/>
    </row>
    <row r="297" spans="1:12" ht="15.75">
      <c r="A297" s="263" t="s">
        <v>537</v>
      </c>
      <c r="B297" s="264">
        <v>5</v>
      </c>
      <c r="C297" s="264">
        <v>4</v>
      </c>
      <c r="D297" s="264">
        <v>3</v>
      </c>
      <c r="E297" s="264">
        <v>5</v>
      </c>
      <c r="F297" s="265">
        <v>1</v>
      </c>
      <c r="G297" s="264">
        <v>4</v>
      </c>
      <c r="H297" s="264">
        <v>4</v>
      </c>
      <c r="I297" s="264">
        <v>3</v>
      </c>
      <c r="J297" s="264">
        <v>4</v>
      </c>
      <c r="K297" s="265">
        <v>1</v>
      </c>
      <c r="L297"/>
    </row>
    <row r="298" spans="1:12" ht="15.75">
      <c r="A298" s="263" t="s">
        <v>538</v>
      </c>
      <c r="B298" s="264">
        <v>0</v>
      </c>
      <c r="C298" s="264">
        <v>0</v>
      </c>
      <c r="D298" s="264">
        <v>0</v>
      </c>
      <c r="E298" s="264">
        <v>1</v>
      </c>
      <c r="F298" s="265">
        <v>2</v>
      </c>
      <c r="G298" s="264">
        <v>0</v>
      </c>
      <c r="H298" s="264">
        <v>0</v>
      </c>
      <c r="I298" s="264">
        <v>0</v>
      </c>
      <c r="J298" s="264">
        <v>1</v>
      </c>
      <c r="K298" s="265">
        <v>2</v>
      </c>
      <c r="L298"/>
    </row>
    <row r="299" spans="1:12" ht="15.75">
      <c r="A299" s="263" t="s">
        <v>539</v>
      </c>
      <c r="B299" s="264">
        <v>1</v>
      </c>
      <c r="C299" s="264">
        <v>0</v>
      </c>
      <c r="D299" s="264">
        <v>0</v>
      </c>
      <c r="E299" s="264">
        <v>0</v>
      </c>
      <c r="F299" s="265">
        <v>0</v>
      </c>
      <c r="G299" s="264">
        <v>1</v>
      </c>
      <c r="H299" s="264">
        <v>0</v>
      </c>
      <c r="I299" s="264">
        <v>0</v>
      </c>
      <c r="J299" s="264">
        <v>0</v>
      </c>
      <c r="K299" s="265">
        <v>0</v>
      </c>
      <c r="L299"/>
    </row>
    <row r="300" spans="1:12" ht="15.75">
      <c r="A300" s="263" t="s">
        <v>540</v>
      </c>
      <c r="B300" s="264">
        <v>0</v>
      </c>
      <c r="C300" s="264">
        <v>0</v>
      </c>
      <c r="D300" s="264">
        <v>3</v>
      </c>
      <c r="E300" s="264">
        <v>1</v>
      </c>
      <c r="F300" s="265">
        <v>3</v>
      </c>
      <c r="G300" s="264">
        <v>0</v>
      </c>
      <c r="H300" s="264">
        <v>0</v>
      </c>
      <c r="I300" s="264">
        <v>3</v>
      </c>
      <c r="J300" s="264">
        <v>1</v>
      </c>
      <c r="K300" s="265">
        <v>3</v>
      </c>
      <c r="L300"/>
    </row>
    <row r="301" spans="1:12" ht="15.75">
      <c r="A301" s="263" t="s">
        <v>541</v>
      </c>
      <c r="B301" s="264">
        <v>0</v>
      </c>
      <c r="C301" s="264">
        <v>0</v>
      </c>
      <c r="D301" s="264">
        <v>0</v>
      </c>
      <c r="E301" s="264">
        <v>2</v>
      </c>
      <c r="F301" s="265">
        <v>2</v>
      </c>
      <c r="G301" s="264">
        <v>0</v>
      </c>
      <c r="H301" s="264">
        <v>0</v>
      </c>
      <c r="I301" s="264">
        <v>0</v>
      </c>
      <c r="J301" s="264">
        <v>2</v>
      </c>
      <c r="K301" s="265">
        <v>2</v>
      </c>
      <c r="L301"/>
    </row>
    <row r="302" spans="1:12" ht="15.75">
      <c r="A302" s="263" t="s">
        <v>542</v>
      </c>
      <c r="B302" s="264">
        <v>1</v>
      </c>
      <c r="C302" s="264">
        <v>1</v>
      </c>
      <c r="D302" s="264">
        <v>0</v>
      </c>
      <c r="E302" s="264">
        <v>2</v>
      </c>
      <c r="F302" s="265">
        <v>0</v>
      </c>
      <c r="G302" s="264">
        <v>0</v>
      </c>
      <c r="H302" s="264">
        <v>1</v>
      </c>
      <c r="I302" s="264">
        <v>0</v>
      </c>
      <c r="J302" s="264">
        <v>2</v>
      </c>
      <c r="K302" s="265">
        <v>0</v>
      </c>
      <c r="L302"/>
    </row>
    <row r="303" spans="1:12" ht="15.75">
      <c r="A303" s="263" t="s">
        <v>708</v>
      </c>
      <c r="B303" s="264">
        <v>0</v>
      </c>
      <c r="C303" s="264">
        <v>0</v>
      </c>
      <c r="D303" s="264">
        <v>0</v>
      </c>
      <c r="E303" s="264">
        <v>0</v>
      </c>
      <c r="F303" s="265">
        <v>2</v>
      </c>
      <c r="G303" s="264">
        <v>0</v>
      </c>
      <c r="H303" s="264">
        <v>0</v>
      </c>
      <c r="I303" s="264">
        <v>0</v>
      </c>
      <c r="J303" s="264">
        <v>0</v>
      </c>
      <c r="K303" s="265">
        <v>2</v>
      </c>
      <c r="L303"/>
    </row>
    <row r="304" spans="1:12" ht="15.75">
      <c r="A304" s="263" t="s">
        <v>627</v>
      </c>
      <c r="B304" s="264">
        <v>0</v>
      </c>
      <c r="C304" s="264">
        <v>0</v>
      </c>
      <c r="D304" s="264">
        <v>0</v>
      </c>
      <c r="E304" s="264">
        <v>1</v>
      </c>
      <c r="F304" s="265">
        <v>0</v>
      </c>
      <c r="G304" s="264">
        <v>0</v>
      </c>
      <c r="H304" s="264">
        <v>0</v>
      </c>
      <c r="I304" s="264">
        <v>0</v>
      </c>
      <c r="J304" s="264">
        <v>1</v>
      </c>
      <c r="K304" s="265">
        <v>0</v>
      </c>
      <c r="L304"/>
    </row>
    <row r="305" spans="1:12" ht="15.75">
      <c r="A305" s="263" t="s">
        <v>543</v>
      </c>
      <c r="B305" s="264">
        <v>0</v>
      </c>
      <c r="C305" s="264">
        <v>1</v>
      </c>
      <c r="D305" s="264">
        <v>0</v>
      </c>
      <c r="E305" s="264">
        <v>0</v>
      </c>
      <c r="F305" s="265">
        <v>0</v>
      </c>
      <c r="G305" s="264">
        <v>0</v>
      </c>
      <c r="H305" s="264">
        <v>1</v>
      </c>
      <c r="I305" s="264">
        <v>0</v>
      </c>
      <c r="J305" s="264">
        <v>1</v>
      </c>
      <c r="K305" s="265">
        <v>0</v>
      </c>
      <c r="L305"/>
    </row>
    <row r="306" spans="1:12" ht="15.75">
      <c r="A306" s="263" t="s">
        <v>544</v>
      </c>
      <c r="B306" s="264">
        <v>0</v>
      </c>
      <c r="C306" s="264">
        <v>0</v>
      </c>
      <c r="D306" s="264">
        <v>0</v>
      </c>
      <c r="E306" s="264">
        <v>0</v>
      </c>
      <c r="F306" s="265">
        <v>0</v>
      </c>
      <c r="G306" s="264">
        <v>0</v>
      </c>
      <c r="H306" s="264">
        <v>0</v>
      </c>
      <c r="I306" s="264">
        <v>0</v>
      </c>
      <c r="J306" s="264">
        <v>0</v>
      </c>
      <c r="K306" s="265">
        <v>0</v>
      </c>
      <c r="L306"/>
    </row>
    <row r="307" spans="1:12" ht="15.75">
      <c r="A307" s="263" t="s">
        <v>545</v>
      </c>
      <c r="B307" s="264">
        <v>2</v>
      </c>
      <c r="C307" s="264">
        <v>0</v>
      </c>
      <c r="D307" s="264">
        <v>0</v>
      </c>
      <c r="E307" s="264">
        <v>0</v>
      </c>
      <c r="F307" s="265">
        <v>0</v>
      </c>
      <c r="G307" s="264">
        <v>1</v>
      </c>
      <c r="H307" s="264">
        <v>0</v>
      </c>
      <c r="I307" s="264">
        <v>0</v>
      </c>
      <c r="J307" s="264">
        <v>0</v>
      </c>
      <c r="K307" s="265">
        <v>0</v>
      </c>
      <c r="L307"/>
    </row>
    <row r="308" spans="1:12" ht="15.75">
      <c r="A308" s="263" t="s">
        <v>546</v>
      </c>
      <c r="B308" s="264">
        <v>0</v>
      </c>
      <c r="C308" s="264">
        <v>0</v>
      </c>
      <c r="D308" s="264">
        <v>0</v>
      </c>
      <c r="E308" s="264">
        <v>1</v>
      </c>
      <c r="F308" s="265">
        <v>2</v>
      </c>
      <c r="G308" s="264">
        <v>0</v>
      </c>
      <c r="H308" s="264">
        <v>0</v>
      </c>
      <c r="I308" s="264">
        <v>0</v>
      </c>
      <c r="J308" s="264">
        <v>1</v>
      </c>
      <c r="K308" s="265">
        <v>1</v>
      </c>
      <c r="L308"/>
    </row>
    <row r="309" spans="1:12" ht="15.75">
      <c r="A309" s="263" t="s">
        <v>547</v>
      </c>
      <c r="B309" s="264">
        <v>5</v>
      </c>
      <c r="C309" s="264">
        <v>5</v>
      </c>
      <c r="D309" s="264">
        <v>4</v>
      </c>
      <c r="E309" s="264">
        <v>3</v>
      </c>
      <c r="F309" s="265">
        <v>1</v>
      </c>
      <c r="G309" s="264">
        <v>4</v>
      </c>
      <c r="H309" s="264">
        <v>4</v>
      </c>
      <c r="I309" s="264">
        <v>4</v>
      </c>
      <c r="J309" s="264">
        <v>3</v>
      </c>
      <c r="K309" s="265">
        <v>1</v>
      </c>
      <c r="L309"/>
    </row>
    <row r="310" spans="1:12" ht="15.75">
      <c r="A310" s="263" t="s">
        <v>548</v>
      </c>
      <c r="B310" s="264">
        <v>0</v>
      </c>
      <c r="C310" s="264">
        <v>0</v>
      </c>
      <c r="D310" s="264">
        <v>0</v>
      </c>
      <c r="E310" s="264">
        <v>1</v>
      </c>
      <c r="F310" s="265">
        <v>2</v>
      </c>
      <c r="G310" s="264">
        <v>0</v>
      </c>
      <c r="H310" s="264">
        <v>0</v>
      </c>
      <c r="I310" s="264">
        <v>0</v>
      </c>
      <c r="J310" s="264">
        <v>1</v>
      </c>
      <c r="K310" s="265">
        <v>2</v>
      </c>
      <c r="L310"/>
    </row>
    <row r="311" spans="1:12" ht="15.75">
      <c r="A311" s="263" t="s">
        <v>549</v>
      </c>
      <c r="B311" s="264">
        <v>0</v>
      </c>
      <c r="C311" s="264">
        <v>0</v>
      </c>
      <c r="D311" s="264">
        <v>27</v>
      </c>
      <c r="E311" s="264">
        <v>30</v>
      </c>
      <c r="F311" s="265">
        <v>9</v>
      </c>
      <c r="G311" s="264">
        <v>0</v>
      </c>
      <c r="H311" s="264">
        <v>0</v>
      </c>
      <c r="I311" s="264">
        <v>17</v>
      </c>
      <c r="J311" s="264">
        <v>21</v>
      </c>
      <c r="K311" s="265">
        <v>5</v>
      </c>
      <c r="L311"/>
    </row>
    <row r="312" spans="1:12" ht="15.75">
      <c r="A312" s="263" t="s">
        <v>550</v>
      </c>
      <c r="B312" s="264">
        <v>41</v>
      </c>
      <c r="C312" s="264">
        <v>53</v>
      </c>
      <c r="D312" s="264">
        <v>60</v>
      </c>
      <c r="E312" s="264">
        <v>87</v>
      </c>
      <c r="F312" s="265">
        <v>56</v>
      </c>
      <c r="G312" s="264">
        <v>22</v>
      </c>
      <c r="H312" s="264">
        <v>36</v>
      </c>
      <c r="I312" s="264">
        <v>32</v>
      </c>
      <c r="J312" s="264">
        <v>57</v>
      </c>
      <c r="K312" s="265">
        <v>32</v>
      </c>
      <c r="L312"/>
    </row>
    <row r="313" spans="1:12" ht="15.75">
      <c r="A313" s="263" t="s">
        <v>551</v>
      </c>
      <c r="B313" s="264">
        <v>6</v>
      </c>
      <c r="C313" s="264">
        <v>13</v>
      </c>
      <c r="D313" s="264">
        <v>20</v>
      </c>
      <c r="E313" s="264">
        <v>11</v>
      </c>
      <c r="F313" s="265">
        <v>17</v>
      </c>
      <c r="G313" s="264">
        <v>4</v>
      </c>
      <c r="H313" s="264">
        <v>8</v>
      </c>
      <c r="I313" s="264">
        <v>13</v>
      </c>
      <c r="J313" s="264">
        <v>6</v>
      </c>
      <c r="K313" s="265">
        <v>9</v>
      </c>
      <c r="L313"/>
    </row>
    <row r="314" spans="1:12" ht="15.75">
      <c r="A314" s="263" t="s">
        <v>552</v>
      </c>
      <c r="B314" s="264">
        <v>39</v>
      </c>
      <c r="C314" s="264">
        <v>50</v>
      </c>
      <c r="D314" s="264">
        <v>33</v>
      </c>
      <c r="E314" s="264">
        <v>46</v>
      </c>
      <c r="F314" s="265">
        <v>34</v>
      </c>
      <c r="G314" s="264">
        <v>28</v>
      </c>
      <c r="H314" s="264">
        <v>30</v>
      </c>
      <c r="I314" s="264">
        <v>27</v>
      </c>
      <c r="J314" s="264">
        <v>29</v>
      </c>
      <c r="K314" s="265">
        <v>21</v>
      </c>
      <c r="L314"/>
    </row>
    <row r="315" spans="1:12" ht="15.75">
      <c r="A315" s="263" t="s">
        <v>553</v>
      </c>
      <c r="B315" s="264">
        <v>70</v>
      </c>
      <c r="C315" s="264">
        <v>102</v>
      </c>
      <c r="D315" s="264">
        <v>85</v>
      </c>
      <c r="E315" s="264">
        <v>77</v>
      </c>
      <c r="F315" s="265">
        <v>66</v>
      </c>
      <c r="G315" s="264">
        <v>52</v>
      </c>
      <c r="H315" s="264">
        <v>64</v>
      </c>
      <c r="I315" s="264">
        <v>53</v>
      </c>
      <c r="J315" s="264">
        <v>50</v>
      </c>
      <c r="K315" s="265">
        <v>35</v>
      </c>
      <c r="L315"/>
    </row>
    <row r="316" spans="1:12" ht="15.75">
      <c r="A316" s="263" t="s">
        <v>554</v>
      </c>
      <c r="B316" s="264">
        <v>0</v>
      </c>
      <c r="C316" s="264">
        <v>0</v>
      </c>
      <c r="D316" s="264">
        <v>38</v>
      </c>
      <c r="E316" s="264">
        <v>59</v>
      </c>
      <c r="F316" s="265">
        <v>46</v>
      </c>
      <c r="G316" s="264">
        <v>0</v>
      </c>
      <c r="H316" s="264">
        <v>0</v>
      </c>
      <c r="I316" s="264">
        <v>20</v>
      </c>
      <c r="J316" s="264">
        <v>38</v>
      </c>
      <c r="K316" s="265">
        <v>27</v>
      </c>
      <c r="L316"/>
    </row>
    <row r="317" spans="1:12" ht="15.75">
      <c r="A317" s="263" t="s">
        <v>555</v>
      </c>
      <c r="B317" s="264">
        <v>48</v>
      </c>
      <c r="C317" s="264">
        <v>61</v>
      </c>
      <c r="D317" s="264">
        <v>50</v>
      </c>
      <c r="E317" s="264">
        <v>86</v>
      </c>
      <c r="F317" s="265">
        <v>48</v>
      </c>
      <c r="G317" s="264">
        <v>30</v>
      </c>
      <c r="H317" s="264">
        <v>40</v>
      </c>
      <c r="I317" s="264">
        <v>31</v>
      </c>
      <c r="J317" s="264">
        <v>50</v>
      </c>
      <c r="K317" s="265">
        <v>25</v>
      </c>
      <c r="L317"/>
    </row>
    <row r="318" spans="1:12" ht="15.75">
      <c r="A318" s="263" t="s">
        <v>556</v>
      </c>
      <c r="B318" s="264">
        <v>28</v>
      </c>
      <c r="C318" s="264">
        <v>33</v>
      </c>
      <c r="D318" s="264">
        <v>22</v>
      </c>
      <c r="E318" s="264">
        <v>37</v>
      </c>
      <c r="F318" s="265">
        <v>24</v>
      </c>
      <c r="G318" s="264">
        <v>20</v>
      </c>
      <c r="H318" s="264">
        <v>18</v>
      </c>
      <c r="I318" s="264">
        <v>11</v>
      </c>
      <c r="J318" s="264">
        <v>26</v>
      </c>
      <c r="K318" s="265">
        <v>14</v>
      </c>
      <c r="L318"/>
    </row>
    <row r="319" spans="1:12" ht="15.75">
      <c r="A319" s="263" t="s">
        <v>557</v>
      </c>
      <c r="B319" s="264">
        <v>0</v>
      </c>
      <c r="C319" s="264">
        <v>0</v>
      </c>
      <c r="D319" s="264">
        <v>11</v>
      </c>
      <c r="E319" s="264">
        <v>9</v>
      </c>
      <c r="F319" s="265">
        <v>3</v>
      </c>
      <c r="G319" s="264">
        <v>0</v>
      </c>
      <c r="H319" s="264">
        <v>0</v>
      </c>
      <c r="I319" s="264">
        <v>5</v>
      </c>
      <c r="J319" s="264">
        <v>6</v>
      </c>
      <c r="K319" s="265">
        <v>3</v>
      </c>
      <c r="L319"/>
    </row>
    <row r="320" spans="1:12" ht="15.75">
      <c r="A320" s="263" t="s">
        <v>558</v>
      </c>
      <c r="B320" s="264">
        <v>0</v>
      </c>
      <c r="C320" s="264">
        <v>2</v>
      </c>
      <c r="D320" s="264">
        <v>0</v>
      </c>
      <c r="E320" s="264">
        <v>0</v>
      </c>
      <c r="F320" s="265">
        <v>0</v>
      </c>
      <c r="G320" s="264">
        <v>0</v>
      </c>
      <c r="H320" s="264">
        <v>2</v>
      </c>
      <c r="I320" s="264">
        <v>0</v>
      </c>
      <c r="J320" s="264">
        <v>0</v>
      </c>
      <c r="K320" s="265">
        <v>0</v>
      </c>
      <c r="L320"/>
    </row>
    <row r="321" spans="1:12" ht="15.75">
      <c r="A321" s="263" t="s">
        <v>559</v>
      </c>
      <c r="B321" s="264">
        <v>6</v>
      </c>
      <c r="C321" s="264">
        <v>2</v>
      </c>
      <c r="D321" s="264">
        <v>0</v>
      </c>
      <c r="E321" s="264">
        <v>0</v>
      </c>
      <c r="F321" s="265">
        <v>0</v>
      </c>
      <c r="G321" s="264">
        <v>5</v>
      </c>
      <c r="H321" s="264">
        <v>0</v>
      </c>
      <c r="I321" s="264">
        <v>0</v>
      </c>
      <c r="J321" s="264">
        <v>0</v>
      </c>
      <c r="K321" s="265">
        <v>0</v>
      </c>
      <c r="L321"/>
    </row>
    <row r="322" spans="1:12" ht="15.75">
      <c r="A322" s="263" t="s">
        <v>560</v>
      </c>
      <c r="B322" s="264">
        <v>9</v>
      </c>
      <c r="C322" s="264">
        <v>1</v>
      </c>
      <c r="D322" s="264">
        <v>0</v>
      </c>
      <c r="E322" s="264">
        <v>0</v>
      </c>
      <c r="F322" s="265">
        <v>0</v>
      </c>
      <c r="G322" s="264">
        <v>8</v>
      </c>
      <c r="H322" s="264">
        <v>1</v>
      </c>
      <c r="I322" s="264">
        <v>0</v>
      </c>
      <c r="J322" s="264">
        <v>0</v>
      </c>
      <c r="K322" s="265">
        <v>0</v>
      </c>
      <c r="L322"/>
    </row>
    <row r="323" spans="1:12" ht="15.75">
      <c r="A323" s="263" t="s">
        <v>561</v>
      </c>
      <c r="B323" s="264">
        <v>19</v>
      </c>
      <c r="C323" s="264">
        <v>7</v>
      </c>
      <c r="D323" s="264">
        <v>10</v>
      </c>
      <c r="E323" s="264">
        <v>8</v>
      </c>
      <c r="F323" s="265">
        <v>12</v>
      </c>
      <c r="G323" s="264">
        <v>12</v>
      </c>
      <c r="H323" s="264">
        <v>6</v>
      </c>
      <c r="I323" s="264">
        <v>8</v>
      </c>
      <c r="J323" s="264">
        <v>4</v>
      </c>
      <c r="K323" s="265">
        <v>4</v>
      </c>
      <c r="L323"/>
    </row>
    <row r="324" spans="1:12" ht="15.75">
      <c r="A324" s="263" t="s">
        <v>562</v>
      </c>
      <c r="B324" s="264">
        <v>34</v>
      </c>
      <c r="C324" s="264">
        <v>16</v>
      </c>
      <c r="D324" s="264">
        <v>21</v>
      </c>
      <c r="E324" s="264">
        <v>18</v>
      </c>
      <c r="F324" s="265">
        <v>41</v>
      </c>
      <c r="G324" s="264">
        <v>17</v>
      </c>
      <c r="H324" s="264">
        <v>8</v>
      </c>
      <c r="I324" s="264">
        <v>8</v>
      </c>
      <c r="J324" s="264">
        <v>9</v>
      </c>
      <c r="K324" s="265">
        <v>16</v>
      </c>
      <c r="L324"/>
    </row>
    <row r="325" spans="1:12" ht="15.75">
      <c r="A325" s="263" t="s">
        <v>563</v>
      </c>
      <c r="B325" s="264">
        <v>14</v>
      </c>
      <c r="C325" s="264">
        <v>6</v>
      </c>
      <c r="D325" s="264">
        <v>1</v>
      </c>
      <c r="E325" s="264">
        <v>0</v>
      </c>
      <c r="F325" s="265">
        <v>0</v>
      </c>
      <c r="G325" s="264">
        <v>11</v>
      </c>
      <c r="H325" s="264">
        <v>3</v>
      </c>
      <c r="I325" s="264">
        <v>0</v>
      </c>
      <c r="J325" s="264">
        <v>0</v>
      </c>
      <c r="K325" s="265">
        <v>0</v>
      </c>
      <c r="L325"/>
    </row>
    <row r="326" spans="1:12" ht="15.75">
      <c r="A326" s="263" t="s">
        <v>270</v>
      </c>
      <c r="B326" s="264">
        <v>5</v>
      </c>
      <c r="C326" s="264">
        <v>5</v>
      </c>
      <c r="D326" s="264">
        <v>1</v>
      </c>
      <c r="E326" s="264">
        <v>0</v>
      </c>
      <c r="F326" s="265">
        <v>0</v>
      </c>
      <c r="G326" s="264">
        <v>2</v>
      </c>
      <c r="H326" s="264">
        <v>3</v>
      </c>
      <c r="I326" s="264">
        <v>0</v>
      </c>
      <c r="J326" s="264">
        <v>0</v>
      </c>
      <c r="K326" s="265">
        <v>0</v>
      </c>
      <c r="L326"/>
    </row>
    <row r="327" spans="1:12" ht="15.75">
      <c r="A327" s="263" t="s">
        <v>564</v>
      </c>
      <c r="B327" s="264">
        <v>7</v>
      </c>
      <c r="C327" s="264">
        <v>4</v>
      </c>
      <c r="D327" s="264">
        <v>1</v>
      </c>
      <c r="E327" s="264">
        <v>0</v>
      </c>
      <c r="F327" s="265">
        <v>0</v>
      </c>
      <c r="G327" s="264">
        <v>3</v>
      </c>
      <c r="H327" s="264">
        <v>2</v>
      </c>
      <c r="I327" s="264">
        <v>0</v>
      </c>
      <c r="J327" s="264">
        <v>0</v>
      </c>
      <c r="K327" s="265">
        <v>0</v>
      </c>
      <c r="L327"/>
    </row>
    <row r="328" spans="1:12" ht="15.75">
      <c r="A328" s="263" t="s">
        <v>269</v>
      </c>
      <c r="B328" s="264">
        <v>2</v>
      </c>
      <c r="C328" s="264">
        <v>0</v>
      </c>
      <c r="D328" s="264">
        <v>0</v>
      </c>
      <c r="E328" s="264">
        <v>0</v>
      </c>
      <c r="F328" s="265">
        <v>0</v>
      </c>
      <c r="G328" s="264">
        <v>0</v>
      </c>
      <c r="H328" s="264">
        <v>0</v>
      </c>
      <c r="I328" s="264">
        <v>0</v>
      </c>
      <c r="J328" s="264">
        <v>0</v>
      </c>
      <c r="K328" s="265">
        <v>0</v>
      </c>
      <c r="L328"/>
    </row>
    <row r="329" spans="1:12" ht="15.75">
      <c r="A329" s="263" t="s">
        <v>709</v>
      </c>
      <c r="B329" s="264">
        <v>0</v>
      </c>
      <c r="C329" s="264">
        <v>0</v>
      </c>
      <c r="D329" s="264">
        <v>0</v>
      </c>
      <c r="E329" s="264">
        <v>0</v>
      </c>
      <c r="F329" s="265">
        <v>22</v>
      </c>
      <c r="G329" s="264">
        <v>0</v>
      </c>
      <c r="H329" s="264">
        <v>0</v>
      </c>
      <c r="I329" s="264">
        <v>0</v>
      </c>
      <c r="J329" s="264">
        <v>0</v>
      </c>
      <c r="K329" s="265">
        <v>18</v>
      </c>
      <c r="L329"/>
    </row>
    <row r="330" spans="1:12" ht="15.75">
      <c r="A330" s="263" t="s">
        <v>259</v>
      </c>
      <c r="B330" s="264">
        <v>10</v>
      </c>
      <c r="C330" s="264">
        <v>5</v>
      </c>
      <c r="D330" s="264">
        <v>8</v>
      </c>
      <c r="E330" s="264">
        <v>3</v>
      </c>
      <c r="F330" s="265">
        <v>11</v>
      </c>
      <c r="G330" s="264">
        <v>8</v>
      </c>
      <c r="H330" s="264">
        <v>4</v>
      </c>
      <c r="I330" s="264">
        <v>7</v>
      </c>
      <c r="J330" s="264">
        <v>1</v>
      </c>
      <c r="K330" s="265">
        <v>9</v>
      </c>
      <c r="L330"/>
    </row>
    <row r="331" spans="1:12" ht="15.75">
      <c r="A331" s="263" t="s">
        <v>565</v>
      </c>
      <c r="B331" s="264">
        <v>13</v>
      </c>
      <c r="C331" s="264">
        <v>9</v>
      </c>
      <c r="D331" s="264">
        <v>2</v>
      </c>
      <c r="E331" s="264">
        <v>0</v>
      </c>
      <c r="F331" s="265">
        <v>3</v>
      </c>
      <c r="G331" s="264">
        <v>11</v>
      </c>
      <c r="H331" s="264">
        <v>7</v>
      </c>
      <c r="I331" s="264">
        <v>2</v>
      </c>
      <c r="J331" s="264">
        <v>0</v>
      </c>
      <c r="K331" s="265">
        <v>1</v>
      </c>
      <c r="L331"/>
    </row>
    <row r="332" spans="1:12" ht="15.75">
      <c r="A332" s="263" t="s">
        <v>566</v>
      </c>
      <c r="B332" s="264">
        <v>13</v>
      </c>
      <c r="C332" s="264">
        <v>8</v>
      </c>
      <c r="D332" s="264">
        <v>8</v>
      </c>
      <c r="E332" s="264">
        <v>8</v>
      </c>
      <c r="F332" s="265">
        <v>17</v>
      </c>
      <c r="G332" s="264">
        <v>11</v>
      </c>
      <c r="H332" s="264">
        <v>6</v>
      </c>
      <c r="I332" s="264">
        <v>4</v>
      </c>
      <c r="J332" s="264">
        <v>5</v>
      </c>
      <c r="K332" s="265">
        <v>15</v>
      </c>
      <c r="L332"/>
    </row>
    <row r="333" spans="1:12" ht="15.75">
      <c r="A333" s="263" t="s">
        <v>567</v>
      </c>
      <c r="B333" s="264">
        <v>6</v>
      </c>
      <c r="C333" s="264">
        <v>1</v>
      </c>
      <c r="D333" s="264">
        <v>5</v>
      </c>
      <c r="E333" s="264">
        <v>1</v>
      </c>
      <c r="F333" s="265">
        <v>0</v>
      </c>
      <c r="G333" s="264">
        <v>5</v>
      </c>
      <c r="H333" s="264">
        <v>1</v>
      </c>
      <c r="I333" s="264">
        <v>4</v>
      </c>
      <c r="J333" s="264">
        <v>1</v>
      </c>
      <c r="K333" s="265">
        <v>0</v>
      </c>
      <c r="L333"/>
    </row>
    <row r="334" spans="1:12" ht="15.75">
      <c r="A334" s="263" t="s">
        <v>568</v>
      </c>
      <c r="B334" s="264">
        <v>7</v>
      </c>
      <c r="C334" s="264">
        <v>55</v>
      </c>
      <c r="D334" s="264">
        <v>5</v>
      </c>
      <c r="E334" s="264">
        <v>3</v>
      </c>
      <c r="F334" s="265">
        <v>3</v>
      </c>
      <c r="G334" s="264">
        <v>6</v>
      </c>
      <c r="H334" s="264">
        <v>3</v>
      </c>
      <c r="I334" s="264">
        <v>4</v>
      </c>
      <c r="J334" s="264">
        <v>2</v>
      </c>
      <c r="K334" s="265">
        <v>2</v>
      </c>
      <c r="L334"/>
    </row>
    <row r="335" spans="1:12" ht="15.75">
      <c r="A335" s="263" t="s">
        <v>569</v>
      </c>
      <c r="B335" s="264">
        <v>0</v>
      </c>
      <c r="C335" s="264">
        <v>0</v>
      </c>
      <c r="D335" s="264">
        <v>0</v>
      </c>
      <c r="E335" s="264">
        <v>0</v>
      </c>
      <c r="F335" s="265">
        <v>0</v>
      </c>
      <c r="G335" s="264">
        <v>0</v>
      </c>
      <c r="H335" s="264">
        <v>0</v>
      </c>
      <c r="I335" s="264">
        <v>0</v>
      </c>
      <c r="J335" s="264">
        <v>0</v>
      </c>
      <c r="K335" s="265">
        <v>0</v>
      </c>
      <c r="L335"/>
    </row>
    <row r="336" spans="1:12" ht="15.75">
      <c r="A336" s="263" t="s">
        <v>570</v>
      </c>
      <c r="B336" s="264">
        <v>2</v>
      </c>
      <c r="C336" s="264">
        <v>22</v>
      </c>
      <c r="D336" s="264">
        <v>29</v>
      </c>
      <c r="E336" s="264">
        <v>12</v>
      </c>
      <c r="F336" s="265">
        <v>10</v>
      </c>
      <c r="G336" s="264">
        <v>0</v>
      </c>
      <c r="H336" s="264">
        <v>16</v>
      </c>
      <c r="I336" s="264">
        <v>21</v>
      </c>
      <c r="J336" s="264">
        <v>6</v>
      </c>
      <c r="K336" s="265">
        <v>7</v>
      </c>
      <c r="L336"/>
    </row>
    <row r="337" spans="1:12" ht="15.75">
      <c r="A337" s="263" t="s">
        <v>628</v>
      </c>
      <c r="B337" s="264">
        <v>1</v>
      </c>
      <c r="C337" s="264">
        <v>0</v>
      </c>
      <c r="D337" s="264">
        <v>0</v>
      </c>
      <c r="E337" s="264">
        <v>0</v>
      </c>
      <c r="F337" s="265">
        <v>0</v>
      </c>
      <c r="G337" s="264">
        <v>0</v>
      </c>
      <c r="H337" s="264">
        <v>0</v>
      </c>
      <c r="I337" s="264">
        <v>0</v>
      </c>
      <c r="J337" s="264">
        <v>0</v>
      </c>
      <c r="K337" s="265">
        <v>0</v>
      </c>
      <c r="L337"/>
    </row>
    <row r="338" spans="1:12" ht="15.75">
      <c r="A338" s="263" t="s">
        <v>571</v>
      </c>
      <c r="B338" s="264">
        <v>11</v>
      </c>
      <c r="C338" s="264">
        <v>3</v>
      </c>
      <c r="D338" s="264">
        <v>0</v>
      </c>
      <c r="E338" s="264">
        <v>0</v>
      </c>
      <c r="F338" s="265">
        <v>0</v>
      </c>
      <c r="G338" s="264">
        <v>8</v>
      </c>
      <c r="H338" s="264">
        <v>2</v>
      </c>
      <c r="I338" s="264">
        <v>0</v>
      </c>
      <c r="J338" s="264">
        <v>0</v>
      </c>
      <c r="K338" s="265">
        <v>0</v>
      </c>
      <c r="L338"/>
    </row>
    <row r="339" spans="1:12" ht="15.75">
      <c r="A339" s="263" t="s">
        <v>572</v>
      </c>
      <c r="B339" s="264">
        <v>46</v>
      </c>
      <c r="C339" s="264">
        <v>58</v>
      </c>
      <c r="D339" s="264">
        <v>66</v>
      </c>
      <c r="E339" s="264">
        <v>92</v>
      </c>
      <c r="F339" s="265">
        <v>91</v>
      </c>
      <c r="G339" s="264">
        <v>39</v>
      </c>
      <c r="H339" s="264">
        <v>40</v>
      </c>
      <c r="I339" s="264">
        <v>48</v>
      </c>
      <c r="J339" s="264">
        <v>70</v>
      </c>
      <c r="K339" s="265">
        <v>66</v>
      </c>
      <c r="L339"/>
    </row>
    <row r="340" spans="1:12" ht="15.75">
      <c r="A340" s="263" t="s">
        <v>573</v>
      </c>
      <c r="B340" s="264">
        <v>23</v>
      </c>
      <c r="C340" s="264">
        <v>17</v>
      </c>
      <c r="D340" s="264">
        <v>25</v>
      </c>
      <c r="E340" s="264">
        <v>26</v>
      </c>
      <c r="F340" s="265">
        <v>41</v>
      </c>
      <c r="G340" s="264">
        <v>16</v>
      </c>
      <c r="H340" s="264">
        <v>13</v>
      </c>
      <c r="I340" s="264">
        <v>16</v>
      </c>
      <c r="J340" s="264">
        <v>18</v>
      </c>
      <c r="K340" s="265">
        <v>30</v>
      </c>
      <c r="L340"/>
    </row>
    <row r="341" spans="1:12" ht="15.75">
      <c r="A341" s="263" t="s">
        <v>574</v>
      </c>
      <c r="B341" s="264">
        <v>3</v>
      </c>
      <c r="C341" s="264">
        <v>12</v>
      </c>
      <c r="D341" s="264">
        <v>20</v>
      </c>
      <c r="E341" s="264">
        <v>20</v>
      </c>
      <c r="F341" s="265">
        <v>11</v>
      </c>
      <c r="G341" s="264">
        <v>1</v>
      </c>
      <c r="H341" s="264">
        <v>10</v>
      </c>
      <c r="I341" s="264">
        <v>15</v>
      </c>
      <c r="J341" s="264">
        <v>14</v>
      </c>
      <c r="K341" s="265">
        <v>6</v>
      </c>
      <c r="L341"/>
    </row>
    <row r="342" spans="1:12" ht="15.75">
      <c r="A342" s="263" t="s">
        <v>575</v>
      </c>
      <c r="B342" s="264">
        <v>13</v>
      </c>
      <c r="C342" s="264">
        <v>9</v>
      </c>
      <c r="D342" s="264">
        <v>10</v>
      </c>
      <c r="E342" s="264">
        <v>6</v>
      </c>
      <c r="F342" s="265">
        <v>0</v>
      </c>
      <c r="G342" s="264">
        <v>10</v>
      </c>
      <c r="H342" s="264">
        <v>7</v>
      </c>
      <c r="I342" s="264">
        <v>8</v>
      </c>
      <c r="J342" s="264">
        <v>3</v>
      </c>
      <c r="K342" s="265">
        <v>0</v>
      </c>
      <c r="L342"/>
    </row>
    <row r="343" spans="1:12" ht="15.75">
      <c r="A343" s="263" t="s">
        <v>576</v>
      </c>
      <c r="B343" s="264">
        <v>15</v>
      </c>
      <c r="C343" s="264">
        <v>15</v>
      </c>
      <c r="D343" s="264">
        <v>22</v>
      </c>
      <c r="E343" s="264">
        <v>13</v>
      </c>
      <c r="F343" s="265">
        <v>20</v>
      </c>
      <c r="G343" s="264">
        <v>10</v>
      </c>
      <c r="H343" s="264">
        <v>11</v>
      </c>
      <c r="I343" s="264">
        <v>13</v>
      </c>
      <c r="J343" s="264">
        <v>5</v>
      </c>
      <c r="K343" s="265">
        <v>13</v>
      </c>
      <c r="L343"/>
    </row>
    <row r="344" spans="1:12" ht="15.75">
      <c r="A344" s="263" t="s">
        <v>577</v>
      </c>
      <c r="B344" s="264">
        <v>20</v>
      </c>
      <c r="C344" s="264">
        <v>16</v>
      </c>
      <c r="D344" s="264">
        <v>24</v>
      </c>
      <c r="E344" s="264">
        <v>9</v>
      </c>
      <c r="F344" s="265">
        <v>21</v>
      </c>
      <c r="G344" s="264">
        <v>15</v>
      </c>
      <c r="H344" s="264">
        <v>8</v>
      </c>
      <c r="I344" s="264">
        <v>15</v>
      </c>
      <c r="J344" s="264">
        <v>5</v>
      </c>
      <c r="K344" s="265">
        <v>14</v>
      </c>
      <c r="L344"/>
    </row>
    <row r="345" spans="1:12" ht="15.75">
      <c r="A345" s="263" t="s">
        <v>578</v>
      </c>
      <c r="B345" s="264">
        <v>3</v>
      </c>
      <c r="C345" s="264">
        <v>4</v>
      </c>
      <c r="D345" s="264">
        <v>5</v>
      </c>
      <c r="E345" s="264">
        <v>4</v>
      </c>
      <c r="F345" s="265">
        <v>6</v>
      </c>
      <c r="G345" s="264">
        <v>3</v>
      </c>
      <c r="H345" s="264">
        <v>3</v>
      </c>
      <c r="I345" s="264">
        <v>4</v>
      </c>
      <c r="J345" s="264">
        <v>2</v>
      </c>
      <c r="K345" s="265">
        <v>4</v>
      </c>
      <c r="L345"/>
    </row>
    <row r="346" spans="1:12" ht="15.75">
      <c r="A346" s="263" t="s">
        <v>579</v>
      </c>
      <c r="B346" s="264">
        <v>21</v>
      </c>
      <c r="C346" s="264">
        <v>21</v>
      </c>
      <c r="D346" s="264">
        <v>14</v>
      </c>
      <c r="E346" s="264">
        <v>25</v>
      </c>
      <c r="F346" s="265">
        <v>6</v>
      </c>
      <c r="G346" s="264">
        <v>14</v>
      </c>
      <c r="H346" s="264">
        <v>12</v>
      </c>
      <c r="I346" s="264">
        <v>11</v>
      </c>
      <c r="J346" s="264">
        <v>17</v>
      </c>
      <c r="K346" s="265">
        <v>5</v>
      </c>
      <c r="L346"/>
    </row>
    <row r="347" spans="1:12" ht="15.75">
      <c r="A347" s="263" t="s">
        <v>580</v>
      </c>
      <c r="B347" s="264">
        <v>0</v>
      </c>
      <c r="C347" s="264">
        <v>0</v>
      </c>
      <c r="D347" s="264">
        <v>0</v>
      </c>
      <c r="E347" s="264">
        <v>15</v>
      </c>
      <c r="F347" s="265">
        <v>27</v>
      </c>
      <c r="G347" s="264">
        <v>0</v>
      </c>
      <c r="H347" s="264">
        <v>0</v>
      </c>
      <c r="I347" s="264">
        <v>0</v>
      </c>
      <c r="J347" s="264">
        <v>10</v>
      </c>
      <c r="K347" s="265">
        <v>18</v>
      </c>
      <c r="L347"/>
    </row>
    <row r="348" spans="1:12" ht="15.75">
      <c r="A348" s="263" t="s">
        <v>581</v>
      </c>
      <c r="B348" s="264">
        <v>0</v>
      </c>
      <c r="C348" s="264">
        <v>0</v>
      </c>
      <c r="D348" s="264">
        <v>0</v>
      </c>
      <c r="E348" s="264">
        <v>12</v>
      </c>
      <c r="F348" s="265">
        <v>44</v>
      </c>
      <c r="G348" s="264">
        <v>0</v>
      </c>
      <c r="H348" s="264">
        <v>0</v>
      </c>
      <c r="I348" s="264">
        <v>0</v>
      </c>
      <c r="J348" s="264">
        <v>9</v>
      </c>
      <c r="K348" s="265">
        <v>32</v>
      </c>
      <c r="L348"/>
    </row>
    <row r="349" spans="1:12" ht="15.75">
      <c r="A349" s="263" t="s">
        <v>582</v>
      </c>
      <c r="B349" s="264">
        <v>0</v>
      </c>
      <c r="C349" s="264">
        <v>0</v>
      </c>
      <c r="D349" s="264">
        <v>0</v>
      </c>
      <c r="E349" s="264">
        <v>25</v>
      </c>
      <c r="F349" s="265">
        <v>55</v>
      </c>
      <c r="G349" s="264">
        <v>0</v>
      </c>
      <c r="H349" s="264">
        <v>0</v>
      </c>
      <c r="I349" s="264">
        <v>0</v>
      </c>
      <c r="J349" s="264">
        <v>20</v>
      </c>
      <c r="K349" s="265">
        <v>45</v>
      </c>
      <c r="L349"/>
    </row>
    <row r="350" spans="1:12" ht="15.75">
      <c r="A350" s="263" t="s">
        <v>244</v>
      </c>
      <c r="B350" s="264">
        <v>6</v>
      </c>
      <c r="C350" s="264">
        <v>7</v>
      </c>
      <c r="D350" s="264">
        <v>5</v>
      </c>
      <c r="E350" s="264">
        <v>0</v>
      </c>
      <c r="F350" s="265">
        <v>0</v>
      </c>
      <c r="G350" s="264">
        <v>4</v>
      </c>
      <c r="H350" s="264">
        <v>7</v>
      </c>
      <c r="I350" s="264">
        <v>4</v>
      </c>
      <c r="J350" s="264">
        <v>0</v>
      </c>
      <c r="K350" s="265">
        <v>0</v>
      </c>
      <c r="L350"/>
    </row>
    <row r="351" spans="1:12" ht="15.75">
      <c r="A351" s="263" t="s">
        <v>250</v>
      </c>
      <c r="B351" s="264">
        <v>6</v>
      </c>
      <c r="C351" s="264">
        <v>7</v>
      </c>
      <c r="D351" s="264">
        <v>12</v>
      </c>
      <c r="E351" s="264">
        <v>9</v>
      </c>
      <c r="F351" s="265">
        <v>14</v>
      </c>
      <c r="G351" s="264">
        <v>5</v>
      </c>
      <c r="H351" s="264">
        <v>5</v>
      </c>
      <c r="I351" s="264">
        <v>5</v>
      </c>
      <c r="J351" s="264">
        <v>6</v>
      </c>
      <c r="K351" s="265">
        <v>9</v>
      </c>
      <c r="L351"/>
    </row>
    <row r="352" spans="1:12" ht="15.75">
      <c r="A352" s="263" t="s">
        <v>246</v>
      </c>
      <c r="B352" s="264">
        <v>0</v>
      </c>
      <c r="C352" s="264">
        <v>0</v>
      </c>
      <c r="D352" s="264">
        <v>3</v>
      </c>
      <c r="E352" s="264">
        <v>6</v>
      </c>
      <c r="F352" s="265">
        <v>11</v>
      </c>
      <c r="G352" s="264">
        <v>0</v>
      </c>
      <c r="H352" s="264">
        <v>0</v>
      </c>
      <c r="I352" s="264">
        <v>3</v>
      </c>
      <c r="J352" s="264">
        <v>3</v>
      </c>
      <c r="K352" s="265">
        <v>8</v>
      </c>
      <c r="L352"/>
    </row>
    <row r="353" spans="1:12" ht="15.75">
      <c r="A353" s="263" t="s">
        <v>629</v>
      </c>
      <c r="B353" s="264">
        <v>0</v>
      </c>
      <c r="C353" s="264">
        <v>0</v>
      </c>
      <c r="D353" s="264">
        <v>0</v>
      </c>
      <c r="E353" s="264">
        <v>1</v>
      </c>
      <c r="F353" s="265">
        <v>1</v>
      </c>
      <c r="G353" s="264">
        <v>0</v>
      </c>
      <c r="H353" s="264">
        <v>0</v>
      </c>
      <c r="I353" s="264">
        <v>0</v>
      </c>
      <c r="J353" s="264">
        <v>1</v>
      </c>
      <c r="K353" s="265">
        <v>1</v>
      </c>
      <c r="L353"/>
    </row>
    <row r="354" spans="1:12" ht="15.75">
      <c r="A354" s="263" t="s">
        <v>262</v>
      </c>
      <c r="B354" s="264">
        <v>1</v>
      </c>
      <c r="C354" s="264">
        <v>4</v>
      </c>
      <c r="D354" s="264">
        <v>3</v>
      </c>
      <c r="E354" s="264">
        <v>1</v>
      </c>
      <c r="F354" s="265">
        <v>1</v>
      </c>
      <c r="G354" s="264">
        <v>1</v>
      </c>
      <c r="H354" s="264">
        <v>3</v>
      </c>
      <c r="I354" s="264">
        <v>3</v>
      </c>
      <c r="J354" s="264">
        <v>1</v>
      </c>
      <c r="K354" s="265">
        <v>0</v>
      </c>
      <c r="L354"/>
    </row>
    <row r="355" spans="1:12" ht="15.75">
      <c r="A355" s="263" t="s">
        <v>264</v>
      </c>
      <c r="B355" s="264">
        <v>2</v>
      </c>
      <c r="C355" s="264">
        <v>4</v>
      </c>
      <c r="D355" s="264">
        <v>3</v>
      </c>
      <c r="E355" s="264">
        <v>5</v>
      </c>
      <c r="F355" s="265">
        <v>5</v>
      </c>
      <c r="G355" s="264">
        <v>1</v>
      </c>
      <c r="H355" s="264">
        <v>3</v>
      </c>
      <c r="I355" s="264">
        <v>3</v>
      </c>
      <c r="J355" s="264">
        <v>3</v>
      </c>
      <c r="K355" s="265">
        <v>3</v>
      </c>
      <c r="L355"/>
    </row>
    <row r="356" spans="1:12" ht="15.75">
      <c r="A356" s="263" t="s">
        <v>266</v>
      </c>
      <c r="B356" s="264">
        <v>12</v>
      </c>
      <c r="C356" s="264">
        <v>18</v>
      </c>
      <c r="D356" s="264">
        <v>12</v>
      </c>
      <c r="E356" s="264">
        <v>20</v>
      </c>
      <c r="F356" s="265">
        <v>34</v>
      </c>
      <c r="G356" s="264">
        <v>2</v>
      </c>
      <c r="H356" s="264">
        <v>3</v>
      </c>
      <c r="I356" s="264">
        <v>6</v>
      </c>
      <c r="J356" s="264">
        <v>5</v>
      </c>
      <c r="K356" s="265">
        <v>7</v>
      </c>
      <c r="L356"/>
    </row>
    <row r="357" spans="1:12" ht="15.75">
      <c r="A357" s="263" t="s">
        <v>273</v>
      </c>
      <c r="B357" s="264">
        <v>3</v>
      </c>
      <c r="C357" s="264">
        <v>4</v>
      </c>
      <c r="D357" s="264">
        <v>3</v>
      </c>
      <c r="E357" s="264">
        <v>7</v>
      </c>
      <c r="F357" s="265">
        <v>4</v>
      </c>
      <c r="G357" s="264">
        <v>1</v>
      </c>
      <c r="H357" s="264">
        <v>2</v>
      </c>
      <c r="I357" s="264">
        <v>3</v>
      </c>
      <c r="J357" s="264">
        <v>4</v>
      </c>
      <c r="K357" s="265">
        <v>1</v>
      </c>
      <c r="L357"/>
    </row>
    <row r="358" spans="1:12" ht="15.75">
      <c r="A358" s="263" t="s">
        <v>583</v>
      </c>
      <c r="B358" s="264">
        <v>2</v>
      </c>
      <c r="C358" s="264">
        <v>16</v>
      </c>
      <c r="D358" s="264">
        <v>0</v>
      </c>
      <c r="E358" s="264">
        <v>0</v>
      </c>
      <c r="F358" s="265">
        <v>0</v>
      </c>
      <c r="G358" s="264">
        <v>1</v>
      </c>
      <c r="H358" s="264">
        <v>4</v>
      </c>
      <c r="I358" s="264">
        <v>0</v>
      </c>
      <c r="J358" s="264">
        <v>0</v>
      </c>
      <c r="K358" s="265">
        <v>0</v>
      </c>
      <c r="L358"/>
    </row>
    <row r="359" spans="1:12" ht="15.75">
      <c r="A359" s="263" t="s">
        <v>584</v>
      </c>
      <c r="B359" s="264">
        <v>0</v>
      </c>
      <c r="C359" s="264">
        <v>0</v>
      </c>
      <c r="D359" s="264">
        <v>0</v>
      </c>
      <c r="E359" s="264">
        <v>8</v>
      </c>
      <c r="F359" s="265">
        <v>4</v>
      </c>
      <c r="G359" s="264">
        <v>0</v>
      </c>
      <c r="H359" s="264">
        <v>0</v>
      </c>
      <c r="I359" s="264">
        <v>0</v>
      </c>
      <c r="J359" s="264">
        <v>3</v>
      </c>
      <c r="K359" s="265">
        <v>3</v>
      </c>
      <c r="L359"/>
    </row>
    <row r="360" spans="1:12" ht="15.75">
      <c r="A360" s="263" t="s">
        <v>585</v>
      </c>
      <c r="B360" s="264">
        <v>3</v>
      </c>
      <c r="C360" s="264">
        <v>5</v>
      </c>
      <c r="D360" s="264">
        <v>0</v>
      </c>
      <c r="E360" s="264">
        <v>0</v>
      </c>
      <c r="F360" s="265">
        <v>0</v>
      </c>
      <c r="G360" s="264">
        <v>3</v>
      </c>
      <c r="H360" s="264">
        <v>3</v>
      </c>
      <c r="I360" s="264">
        <v>0</v>
      </c>
      <c r="J360" s="264">
        <v>0</v>
      </c>
      <c r="K360" s="265">
        <v>0</v>
      </c>
      <c r="L360"/>
    </row>
    <row r="361" spans="1:12" ht="15.75">
      <c r="A361" s="263" t="s">
        <v>586</v>
      </c>
      <c r="B361" s="264">
        <v>4</v>
      </c>
      <c r="C361" s="264">
        <v>6</v>
      </c>
      <c r="D361" s="264">
        <v>0</v>
      </c>
      <c r="E361" s="264">
        <v>0</v>
      </c>
      <c r="F361" s="265">
        <v>0</v>
      </c>
      <c r="G361" s="264">
        <v>3</v>
      </c>
      <c r="H361" s="264">
        <v>5</v>
      </c>
      <c r="I361" s="264">
        <v>0</v>
      </c>
      <c r="J361" s="264">
        <v>0</v>
      </c>
      <c r="K361" s="265">
        <v>0</v>
      </c>
      <c r="L361"/>
    </row>
    <row r="362" spans="1:12" ht="15.75">
      <c r="A362" s="263" t="s">
        <v>587</v>
      </c>
      <c r="B362" s="264">
        <v>0</v>
      </c>
      <c r="C362" s="264">
        <v>0</v>
      </c>
      <c r="D362" s="264">
        <v>0</v>
      </c>
      <c r="E362" s="264">
        <v>8</v>
      </c>
      <c r="F362" s="265">
        <v>9</v>
      </c>
      <c r="G362" s="264">
        <v>0</v>
      </c>
      <c r="H362" s="264">
        <v>0</v>
      </c>
      <c r="I362" s="264">
        <v>0</v>
      </c>
      <c r="J362" s="264">
        <v>3</v>
      </c>
      <c r="K362" s="265">
        <v>7</v>
      </c>
      <c r="L362"/>
    </row>
    <row r="363" spans="1:12" ht="15.75">
      <c r="A363" s="263" t="s">
        <v>588</v>
      </c>
      <c r="B363" s="264">
        <v>0</v>
      </c>
      <c r="C363" s="264">
        <v>0</v>
      </c>
      <c r="D363" s="264">
        <v>3</v>
      </c>
      <c r="E363" s="264">
        <v>11</v>
      </c>
      <c r="F363" s="265">
        <v>13</v>
      </c>
      <c r="G363" s="264">
        <v>0</v>
      </c>
      <c r="H363" s="264">
        <v>0</v>
      </c>
      <c r="I363" s="264">
        <v>2</v>
      </c>
      <c r="J363" s="264">
        <v>4</v>
      </c>
      <c r="K363" s="265">
        <v>6</v>
      </c>
      <c r="L363"/>
    </row>
    <row r="364" spans="1:12" ht="15.75">
      <c r="A364" s="263" t="s">
        <v>589</v>
      </c>
      <c r="B364" s="264">
        <v>0</v>
      </c>
      <c r="C364" s="264">
        <v>18</v>
      </c>
      <c r="D364" s="264">
        <v>8</v>
      </c>
      <c r="E364" s="264">
        <v>4</v>
      </c>
      <c r="F364" s="265">
        <v>8</v>
      </c>
      <c r="G364" s="264">
        <v>0</v>
      </c>
      <c r="H364" s="264">
        <v>10</v>
      </c>
      <c r="I364" s="264">
        <v>4</v>
      </c>
      <c r="J364" s="264">
        <v>1</v>
      </c>
      <c r="K364" s="265">
        <v>4</v>
      </c>
      <c r="L364"/>
    </row>
    <row r="365" spans="1:12" ht="15.75">
      <c r="A365" s="263" t="s">
        <v>590</v>
      </c>
      <c r="B365" s="264">
        <v>0</v>
      </c>
      <c r="C365" s="264">
        <v>8</v>
      </c>
      <c r="D365" s="264">
        <v>5</v>
      </c>
      <c r="E365" s="264">
        <v>6</v>
      </c>
      <c r="F365" s="265">
        <v>6</v>
      </c>
      <c r="G365" s="264">
        <v>0</v>
      </c>
      <c r="H365" s="264">
        <v>4</v>
      </c>
      <c r="I365" s="264">
        <v>2</v>
      </c>
      <c r="J365" s="264">
        <v>2</v>
      </c>
      <c r="K365" s="265">
        <v>4</v>
      </c>
      <c r="L365"/>
    </row>
    <row r="366" spans="1:12" ht="15.75">
      <c r="A366" s="263" t="s">
        <v>591</v>
      </c>
      <c r="B366" s="264">
        <v>0</v>
      </c>
      <c r="C366" s="264">
        <v>0</v>
      </c>
      <c r="D366" s="264">
        <v>0</v>
      </c>
      <c r="E366" s="264">
        <v>0</v>
      </c>
      <c r="F366" s="265">
        <v>0</v>
      </c>
      <c r="G366" s="264">
        <v>0</v>
      </c>
      <c r="H366" s="264">
        <v>0</v>
      </c>
      <c r="I366" s="264">
        <v>0</v>
      </c>
      <c r="J366" s="264">
        <v>0</v>
      </c>
      <c r="K366" s="265">
        <v>0</v>
      </c>
      <c r="L366"/>
    </row>
    <row r="367" spans="1:12" ht="15.75">
      <c r="A367" s="263" t="s">
        <v>592</v>
      </c>
      <c r="B367" s="264">
        <v>5</v>
      </c>
      <c r="C367" s="264">
        <v>12</v>
      </c>
      <c r="D367" s="264">
        <v>15</v>
      </c>
      <c r="E367" s="264">
        <v>17</v>
      </c>
      <c r="F367" s="265">
        <v>27</v>
      </c>
      <c r="G367" s="264">
        <v>4</v>
      </c>
      <c r="H367" s="264">
        <v>8</v>
      </c>
      <c r="I367" s="264">
        <v>11</v>
      </c>
      <c r="J367" s="264">
        <v>8</v>
      </c>
      <c r="K367" s="265">
        <v>12</v>
      </c>
      <c r="L367"/>
    </row>
    <row r="368" spans="1:12" ht="15.75">
      <c r="A368" s="263" t="s">
        <v>593</v>
      </c>
      <c r="B368" s="264">
        <v>98</v>
      </c>
      <c r="C368" s="264">
        <v>123</v>
      </c>
      <c r="D368" s="264">
        <v>102</v>
      </c>
      <c r="E368" s="264">
        <v>0</v>
      </c>
      <c r="F368" s="265">
        <v>0</v>
      </c>
      <c r="G368" s="264">
        <v>30</v>
      </c>
      <c r="H368" s="264">
        <v>35</v>
      </c>
      <c r="I368" s="264">
        <v>33</v>
      </c>
      <c r="J368" s="264">
        <v>0</v>
      </c>
      <c r="K368" s="265">
        <v>0</v>
      </c>
      <c r="L368"/>
    </row>
    <row r="369" spans="1:12" ht="15.75">
      <c r="A369" s="263" t="s">
        <v>594</v>
      </c>
      <c r="B369" s="264">
        <v>0</v>
      </c>
      <c r="C369" s="264">
        <v>0</v>
      </c>
      <c r="D369" s="264">
        <v>13</v>
      </c>
      <c r="E369" s="264">
        <v>11</v>
      </c>
      <c r="F369" s="265">
        <v>17</v>
      </c>
      <c r="G369" s="264">
        <v>0</v>
      </c>
      <c r="H369" s="264">
        <v>0</v>
      </c>
      <c r="I369" s="264">
        <v>7</v>
      </c>
      <c r="J369" s="264">
        <v>8</v>
      </c>
      <c r="K369" s="265">
        <v>14</v>
      </c>
      <c r="L369"/>
    </row>
    <row r="370" spans="1:12" ht="15.75">
      <c r="A370" s="263" t="s">
        <v>595</v>
      </c>
      <c r="B370" s="268">
        <v>4</v>
      </c>
      <c r="C370" s="268">
        <v>10</v>
      </c>
      <c r="D370" s="268">
        <v>0</v>
      </c>
      <c r="E370" s="268">
        <v>0</v>
      </c>
      <c r="F370" s="265">
        <v>0</v>
      </c>
      <c r="G370" s="264">
        <v>2</v>
      </c>
      <c r="H370" s="264">
        <v>3</v>
      </c>
      <c r="I370" s="264">
        <v>0</v>
      </c>
      <c r="J370" s="264">
        <v>0</v>
      </c>
      <c r="K370" s="265">
        <v>0</v>
      </c>
      <c r="L370"/>
    </row>
    <row r="371" spans="1:12" ht="15.75">
      <c r="A371" s="263" t="s">
        <v>596</v>
      </c>
      <c r="B371" s="268">
        <v>0</v>
      </c>
      <c r="C371" s="268">
        <v>0</v>
      </c>
      <c r="D371" s="268">
        <v>0</v>
      </c>
      <c r="E371" s="264">
        <v>0</v>
      </c>
      <c r="F371" s="265">
        <v>0</v>
      </c>
      <c r="G371" s="264">
        <v>0</v>
      </c>
      <c r="H371" s="264">
        <v>0</v>
      </c>
      <c r="I371" s="264">
        <v>0</v>
      </c>
      <c r="J371" s="264">
        <v>0</v>
      </c>
      <c r="K371" s="265">
        <v>0</v>
      </c>
      <c r="L371"/>
    </row>
    <row r="372" spans="1:12" ht="15.75">
      <c r="A372" s="263" t="s">
        <v>597</v>
      </c>
      <c r="B372" s="268">
        <v>9</v>
      </c>
      <c r="C372" s="268">
        <v>9</v>
      </c>
      <c r="D372" s="268">
        <v>0</v>
      </c>
      <c r="E372" s="268">
        <v>0</v>
      </c>
      <c r="F372" s="265">
        <v>0</v>
      </c>
      <c r="G372" s="264">
        <v>9</v>
      </c>
      <c r="H372" s="264">
        <v>8</v>
      </c>
      <c r="I372" s="264">
        <v>0</v>
      </c>
      <c r="J372" s="264">
        <v>0</v>
      </c>
      <c r="K372" s="265">
        <v>0</v>
      </c>
      <c r="L372"/>
    </row>
    <row r="373" spans="1:12" ht="15.75">
      <c r="A373" s="263" t="s">
        <v>598</v>
      </c>
      <c r="B373" s="264">
        <v>6</v>
      </c>
      <c r="C373" s="264">
        <v>1</v>
      </c>
      <c r="D373" s="264">
        <v>0</v>
      </c>
      <c r="E373" s="264">
        <v>0</v>
      </c>
      <c r="F373" s="265">
        <v>0</v>
      </c>
      <c r="G373" s="264">
        <v>3</v>
      </c>
      <c r="H373" s="264">
        <v>0</v>
      </c>
      <c r="I373" s="264">
        <v>0</v>
      </c>
      <c r="J373" s="264">
        <v>0</v>
      </c>
      <c r="K373" s="265">
        <v>0</v>
      </c>
      <c r="L373"/>
    </row>
    <row r="374" spans="1:12" ht="15.75">
      <c r="A374" s="263" t="s">
        <v>599</v>
      </c>
      <c r="B374" s="264">
        <v>2</v>
      </c>
      <c r="C374" s="264">
        <v>2</v>
      </c>
      <c r="D374" s="264">
        <v>0</v>
      </c>
      <c r="E374" s="264">
        <v>0</v>
      </c>
      <c r="F374" s="265">
        <v>0</v>
      </c>
      <c r="G374" s="264">
        <v>2</v>
      </c>
      <c r="H374" s="264">
        <v>1</v>
      </c>
      <c r="I374" s="264">
        <v>0</v>
      </c>
      <c r="J374" s="264">
        <v>0</v>
      </c>
      <c r="K374" s="265">
        <v>0</v>
      </c>
      <c r="L374"/>
    </row>
    <row r="375" spans="1:12" ht="15.75">
      <c r="A375" s="263" t="s">
        <v>600</v>
      </c>
      <c r="B375" s="264">
        <v>12</v>
      </c>
      <c r="C375" s="264">
        <v>8</v>
      </c>
      <c r="D375" s="264">
        <v>9</v>
      </c>
      <c r="E375" s="264">
        <v>6</v>
      </c>
      <c r="F375" s="265">
        <v>2</v>
      </c>
      <c r="G375" s="264">
        <v>8</v>
      </c>
      <c r="H375" s="264">
        <v>4</v>
      </c>
      <c r="I375" s="264">
        <v>4</v>
      </c>
      <c r="J375" s="264">
        <v>5</v>
      </c>
      <c r="K375" s="265">
        <v>1</v>
      </c>
      <c r="L375"/>
    </row>
    <row r="376" spans="1:12" ht="15.75">
      <c r="A376" s="263" t="s">
        <v>601</v>
      </c>
      <c r="B376" s="264">
        <v>0</v>
      </c>
      <c r="C376" s="264">
        <v>0</v>
      </c>
      <c r="D376" s="264">
        <v>0</v>
      </c>
      <c r="E376" s="264">
        <v>0</v>
      </c>
      <c r="F376" s="265">
        <v>0</v>
      </c>
      <c r="G376" s="264">
        <v>0</v>
      </c>
      <c r="H376" s="264">
        <v>0</v>
      </c>
      <c r="I376" s="264">
        <v>0</v>
      </c>
      <c r="J376" s="264">
        <v>0</v>
      </c>
      <c r="K376" s="265">
        <v>0</v>
      </c>
      <c r="L376"/>
    </row>
    <row r="377" spans="1:12" ht="15.75">
      <c r="A377" s="263" t="s">
        <v>602</v>
      </c>
      <c r="B377" s="264">
        <v>0</v>
      </c>
      <c r="C377" s="264">
        <v>0</v>
      </c>
      <c r="D377" s="264">
        <v>0</v>
      </c>
      <c r="E377" s="264">
        <v>117</v>
      </c>
      <c r="F377" s="265">
        <v>138</v>
      </c>
      <c r="G377" s="264">
        <v>0</v>
      </c>
      <c r="H377" s="264">
        <v>0</v>
      </c>
      <c r="I377" s="264">
        <v>0</v>
      </c>
      <c r="J377" s="264">
        <v>31</v>
      </c>
      <c r="K377" s="265">
        <v>34</v>
      </c>
      <c r="L377"/>
    </row>
    <row r="378" spans="1:12" ht="15.75">
      <c r="A378" s="263" t="s">
        <v>603</v>
      </c>
      <c r="B378" s="264">
        <v>0</v>
      </c>
      <c r="C378" s="264">
        <v>0</v>
      </c>
      <c r="D378" s="264">
        <v>13</v>
      </c>
      <c r="E378" s="264">
        <v>6</v>
      </c>
      <c r="F378" s="265">
        <v>18</v>
      </c>
      <c r="G378" s="264">
        <v>0</v>
      </c>
      <c r="H378" s="264">
        <v>0</v>
      </c>
      <c r="I378" s="264">
        <v>11</v>
      </c>
      <c r="J378" s="264">
        <v>6</v>
      </c>
      <c r="K378" s="265">
        <v>8</v>
      </c>
      <c r="L378"/>
    </row>
    <row r="379" spans="1:12" ht="15.75">
      <c r="A379" s="263" t="s">
        <v>710</v>
      </c>
      <c r="B379" s="264">
        <v>2</v>
      </c>
      <c r="C379" s="264">
        <v>16</v>
      </c>
      <c r="D379" s="264">
        <v>2</v>
      </c>
      <c r="E379" s="264">
        <v>0</v>
      </c>
      <c r="F379" s="265">
        <v>0</v>
      </c>
      <c r="G379" s="264">
        <v>1</v>
      </c>
      <c r="H379" s="264">
        <v>4</v>
      </c>
      <c r="I379" s="264">
        <v>2</v>
      </c>
      <c r="J379" s="264">
        <v>0</v>
      </c>
      <c r="K379" s="265">
        <v>0</v>
      </c>
      <c r="L379"/>
    </row>
    <row r="380" spans="1:12" ht="15.75">
      <c r="A380" s="263" t="s">
        <v>711</v>
      </c>
      <c r="B380" s="264">
        <v>8</v>
      </c>
      <c r="C380" s="264">
        <v>29</v>
      </c>
      <c r="D380" s="264">
        <v>13</v>
      </c>
      <c r="E380" s="264">
        <v>0</v>
      </c>
      <c r="F380" s="265">
        <v>0</v>
      </c>
      <c r="G380" s="264">
        <v>5</v>
      </c>
      <c r="H380" s="264">
        <v>15</v>
      </c>
      <c r="I380" s="264">
        <v>6</v>
      </c>
      <c r="J380" s="264">
        <v>0</v>
      </c>
      <c r="K380" s="265">
        <v>0</v>
      </c>
      <c r="L380"/>
    </row>
    <row r="381" spans="1:12" ht="15.75">
      <c r="A381" s="263" t="s">
        <v>604</v>
      </c>
      <c r="B381" s="264">
        <v>1</v>
      </c>
      <c r="C381" s="264">
        <v>11</v>
      </c>
      <c r="D381" s="264">
        <v>13</v>
      </c>
      <c r="E381" s="264">
        <v>19</v>
      </c>
      <c r="F381" s="265">
        <v>15</v>
      </c>
      <c r="G381" s="264">
        <v>0</v>
      </c>
      <c r="H381" s="264">
        <v>8</v>
      </c>
      <c r="I381" s="264">
        <v>7</v>
      </c>
      <c r="J381" s="264">
        <v>13</v>
      </c>
      <c r="K381" s="265">
        <v>12</v>
      </c>
      <c r="L381"/>
    </row>
    <row r="382" spans="1:12" ht="15.75">
      <c r="A382" s="263" t="s">
        <v>605</v>
      </c>
      <c r="B382" s="264">
        <v>20</v>
      </c>
      <c r="C382" s="264">
        <v>66</v>
      </c>
      <c r="D382" s="264">
        <v>50</v>
      </c>
      <c r="E382" s="264">
        <v>99</v>
      </c>
      <c r="F382" s="265">
        <v>93</v>
      </c>
      <c r="G382" s="264">
        <v>17</v>
      </c>
      <c r="H382" s="264">
        <v>46</v>
      </c>
      <c r="I382" s="264">
        <v>39</v>
      </c>
      <c r="J382" s="264">
        <v>68</v>
      </c>
      <c r="K382" s="265">
        <v>69</v>
      </c>
      <c r="L382"/>
    </row>
    <row r="383" spans="1:12" ht="15.75">
      <c r="A383" s="273" t="s">
        <v>606</v>
      </c>
      <c r="B383" s="264">
        <v>3</v>
      </c>
      <c r="C383" s="264">
        <v>11</v>
      </c>
      <c r="D383" s="264">
        <v>24</v>
      </c>
      <c r="E383" s="264">
        <v>31</v>
      </c>
      <c r="F383" s="265">
        <v>31</v>
      </c>
      <c r="G383" s="264">
        <v>3</v>
      </c>
      <c r="H383" s="264">
        <v>8</v>
      </c>
      <c r="I383" s="264">
        <v>16</v>
      </c>
      <c r="J383" s="264">
        <v>24</v>
      </c>
      <c r="K383" s="265">
        <v>15</v>
      </c>
      <c r="L383"/>
    </row>
    <row r="384" spans="1:12" ht="15.75">
      <c r="A384" s="263" t="s">
        <v>607</v>
      </c>
      <c r="B384" s="264">
        <v>29</v>
      </c>
      <c r="C384" s="264">
        <v>117</v>
      </c>
      <c r="D384" s="264">
        <v>143</v>
      </c>
      <c r="E384" s="264">
        <v>182</v>
      </c>
      <c r="F384" s="265">
        <v>230</v>
      </c>
      <c r="G384" s="264">
        <v>26</v>
      </c>
      <c r="H384" s="264">
        <v>85</v>
      </c>
      <c r="I384" s="264">
        <v>100</v>
      </c>
      <c r="J384" s="264">
        <v>141</v>
      </c>
      <c r="K384" s="265">
        <v>174</v>
      </c>
      <c r="L384"/>
    </row>
    <row r="385" spans="1:12" ht="15.75">
      <c r="A385" s="263" t="s">
        <v>608</v>
      </c>
      <c r="B385" s="264">
        <v>14</v>
      </c>
      <c r="C385" s="264">
        <v>3</v>
      </c>
      <c r="D385" s="264">
        <v>3</v>
      </c>
      <c r="E385" s="264">
        <v>2</v>
      </c>
      <c r="F385" s="265">
        <v>3</v>
      </c>
      <c r="G385" s="264">
        <v>7</v>
      </c>
      <c r="H385" s="264">
        <v>2</v>
      </c>
      <c r="I385" s="264">
        <v>2</v>
      </c>
      <c r="J385" s="264">
        <v>1</v>
      </c>
      <c r="K385" s="265">
        <v>2</v>
      </c>
      <c r="L385"/>
    </row>
    <row r="386" spans="1:12" ht="15.75">
      <c r="A386" s="263" t="s">
        <v>609</v>
      </c>
      <c r="B386" s="264">
        <v>3</v>
      </c>
      <c r="C386" s="264">
        <v>2</v>
      </c>
      <c r="D386" s="264">
        <v>2</v>
      </c>
      <c r="E386" s="264">
        <v>0</v>
      </c>
      <c r="F386" s="265">
        <v>0</v>
      </c>
      <c r="G386" s="264">
        <v>2</v>
      </c>
      <c r="H386" s="264">
        <v>2</v>
      </c>
      <c r="I386" s="264">
        <v>2</v>
      </c>
      <c r="J386" s="264">
        <v>0</v>
      </c>
      <c r="K386" s="265">
        <v>0</v>
      </c>
      <c r="L386"/>
    </row>
    <row r="387" spans="1:12" ht="15.75">
      <c r="A387" s="263" t="s">
        <v>610</v>
      </c>
      <c r="B387" s="264">
        <v>10</v>
      </c>
      <c r="C387" s="264">
        <v>13</v>
      </c>
      <c r="D387" s="264">
        <v>21</v>
      </c>
      <c r="E387" s="264">
        <v>20</v>
      </c>
      <c r="F387" s="265">
        <v>16</v>
      </c>
      <c r="G387" s="264">
        <v>10</v>
      </c>
      <c r="H387" s="264">
        <v>8</v>
      </c>
      <c r="I387" s="264">
        <v>10</v>
      </c>
      <c r="J387" s="264">
        <v>10</v>
      </c>
      <c r="K387" s="265">
        <v>6</v>
      </c>
      <c r="L387"/>
    </row>
    <row r="388" spans="1:12" ht="15.75">
      <c r="A388" s="263" t="s">
        <v>611</v>
      </c>
      <c r="B388" s="264">
        <v>0</v>
      </c>
      <c r="C388" s="264">
        <v>4</v>
      </c>
      <c r="D388" s="264">
        <v>11</v>
      </c>
      <c r="E388" s="264">
        <v>13</v>
      </c>
      <c r="F388" s="265">
        <v>14</v>
      </c>
      <c r="G388" s="264">
        <v>0</v>
      </c>
      <c r="H388" s="264">
        <v>3</v>
      </c>
      <c r="I388" s="264">
        <v>9</v>
      </c>
      <c r="J388" s="264">
        <v>11</v>
      </c>
      <c r="K388" s="265">
        <v>11</v>
      </c>
      <c r="L388"/>
    </row>
    <row r="389" spans="1:12" ht="15.75">
      <c r="A389" s="263" t="s">
        <v>612</v>
      </c>
      <c r="B389" s="264">
        <v>0</v>
      </c>
      <c r="C389" s="264">
        <v>0</v>
      </c>
      <c r="D389" s="264">
        <v>37</v>
      </c>
      <c r="E389" s="264">
        <v>27</v>
      </c>
      <c r="F389" s="265">
        <v>18</v>
      </c>
      <c r="G389" s="264">
        <v>0</v>
      </c>
      <c r="H389" s="264">
        <v>0</v>
      </c>
      <c r="I389" s="264">
        <v>28</v>
      </c>
      <c r="J389" s="264">
        <v>18</v>
      </c>
      <c r="K389" s="265">
        <v>7</v>
      </c>
      <c r="L389"/>
    </row>
    <row r="390" spans="1:12" ht="15.75">
      <c r="A390" s="263" t="s">
        <v>712</v>
      </c>
      <c r="B390" s="264">
        <v>88</v>
      </c>
      <c r="C390" s="264">
        <v>89</v>
      </c>
      <c r="D390" s="264">
        <v>55</v>
      </c>
      <c r="E390" s="264">
        <v>51</v>
      </c>
      <c r="F390" s="265">
        <v>60</v>
      </c>
      <c r="G390" s="264">
        <v>63</v>
      </c>
      <c r="H390" s="264">
        <v>40</v>
      </c>
      <c r="I390" s="264">
        <v>34</v>
      </c>
      <c r="J390" s="264">
        <v>33</v>
      </c>
      <c r="K390" s="265">
        <v>45</v>
      </c>
      <c r="L390"/>
    </row>
    <row r="391" spans="1:12" ht="15.75">
      <c r="A391" s="263" t="s">
        <v>286</v>
      </c>
      <c r="B391" s="264">
        <v>33</v>
      </c>
      <c r="C391" s="264">
        <v>18</v>
      </c>
      <c r="D391" s="264">
        <v>13</v>
      </c>
      <c r="E391" s="264">
        <v>20</v>
      </c>
      <c r="F391" s="265">
        <v>18</v>
      </c>
      <c r="G391" s="264">
        <v>11</v>
      </c>
      <c r="H391" s="264">
        <v>10</v>
      </c>
      <c r="I391" s="264">
        <v>10</v>
      </c>
      <c r="J391" s="264">
        <v>10</v>
      </c>
      <c r="K391" s="265">
        <v>10</v>
      </c>
      <c r="L391"/>
    </row>
    <row r="392" spans="1:12" ht="15.75">
      <c r="A392" s="263" t="s">
        <v>613</v>
      </c>
      <c r="B392" s="264">
        <v>11</v>
      </c>
      <c r="C392" s="264">
        <v>17</v>
      </c>
      <c r="D392" s="264">
        <v>29</v>
      </c>
      <c r="E392" s="264">
        <v>16</v>
      </c>
      <c r="F392" s="265">
        <v>6</v>
      </c>
      <c r="G392" s="264">
        <v>8</v>
      </c>
      <c r="H392" s="264">
        <v>7</v>
      </c>
      <c r="I392" s="264">
        <v>11</v>
      </c>
      <c r="J392" s="264">
        <v>5</v>
      </c>
      <c r="K392" s="265">
        <v>1</v>
      </c>
      <c r="L392"/>
    </row>
    <row r="393" spans="1:12">
      <c r="A393" s="246" t="s">
        <v>734</v>
      </c>
    </row>
    <row r="394" spans="1:12">
      <c r="A394" s="246" t="s">
        <v>736</v>
      </c>
    </row>
    <row r="395" spans="1:12">
      <c r="A395" s="99" t="s">
        <v>726</v>
      </c>
    </row>
    <row r="396" spans="1:12">
      <c r="A396" s="322" t="s">
        <v>735</v>
      </c>
    </row>
    <row r="397" spans="1:12">
      <c r="A397" s="99" t="s">
        <v>733</v>
      </c>
    </row>
    <row r="398" spans="1:12" ht="15.75">
      <c r="A398" s="408" t="s">
        <v>737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74C5-EBCA-464B-ACC9-1586DE9FE646}">
  <dimension ref="A1:F96"/>
  <sheetViews>
    <sheetView topLeftCell="A75" workbookViewId="0">
      <selection activeCell="A10" sqref="A10"/>
    </sheetView>
  </sheetViews>
  <sheetFormatPr defaultColWidth="9.625" defaultRowHeight="15"/>
  <cols>
    <col min="1" max="1" width="21.375" style="145" customWidth="1"/>
    <col min="2" max="6" width="6.5" style="145" customWidth="1"/>
    <col min="7" max="16384" width="9.625" style="145"/>
  </cols>
  <sheetData>
    <row r="1" spans="1:6" ht="30">
      <c r="A1" s="258" t="s">
        <v>630</v>
      </c>
      <c r="B1" s="259" t="s">
        <v>615</v>
      </c>
      <c r="C1" s="259" t="s">
        <v>616</v>
      </c>
      <c r="D1" s="259" t="s">
        <v>617</v>
      </c>
      <c r="E1" s="259" t="s">
        <v>618</v>
      </c>
      <c r="F1" s="260" t="s">
        <v>631</v>
      </c>
    </row>
    <row r="2" spans="1:6" ht="15.75">
      <c r="A2" s="438" t="s">
        <v>632</v>
      </c>
      <c r="B2" s="439">
        <v>22</v>
      </c>
      <c r="C2" s="439">
        <v>36</v>
      </c>
      <c r="D2" s="439">
        <v>25</v>
      </c>
      <c r="E2" s="440">
        <v>19</v>
      </c>
      <c r="F2" s="440">
        <v>16</v>
      </c>
    </row>
    <row r="3" spans="1:6" ht="15.75">
      <c r="A3" s="438" t="s">
        <v>332</v>
      </c>
      <c r="B3" s="439">
        <v>24</v>
      </c>
      <c r="C3" s="439">
        <v>16</v>
      </c>
      <c r="D3" s="439">
        <v>11</v>
      </c>
      <c r="E3" s="440">
        <v>11</v>
      </c>
      <c r="F3" s="440">
        <v>3</v>
      </c>
    </row>
    <row r="4" spans="1:6" ht="15.75">
      <c r="A4" s="438" t="s">
        <v>339</v>
      </c>
      <c r="B4" s="439">
        <v>9</v>
      </c>
      <c r="C4" s="439">
        <v>6</v>
      </c>
      <c r="D4" s="439">
        <v>2</v>
      </c>
      <c r="E4" s="440" t="s">
        <v>767</v>
      </c>
      <c r="F4" s="440" t="s">
        <v>767</v>
      </c>
    </row>
    <row r="5" spans="1:6" ht="15.75">
      <c r="A5" s="438" t="s">
        <v>333</v>
      </c>
      <c r="B5" s="439">
        <v>17</v>
      </c>
      <c r="C5" s="439">
        <v>21</v>
      </c>
      <c r="D5" s="439">
        <v>15</v>
      </c>
      <c r="E5" s="440">
        <v>8</v>
      </c>
      <c r="F5" s="440">
        <v>10</v>
      </c>
    </row>
    <row r="6" spans="1:6" ht="15.75">
      <c r="A6" s="438" t="s">
        <v>320</v>
      </c>
      <c r="B6" s="439">
        <v>3</v>
      </c>
      <c r="C6" s="439">
        <v>6</v>
      </c>
      <c r="D6" s="439">
        <v>3</v>
      </c>
      <c r="E6" s="440">
        <v>6</v>
      </c>
      <c r="F6" s="440">
        <v>5</v>
      </c>
    </row>
    <row r="7" spans="1:6" ht="15.75">
      <c r="A7" s="438" t="s">
        <v>321</v>
      </c>
      <c r="B7" s="439">
        <v>18</v>
      </c>
      <c r="C7" s="439">
        <v>20</v>
      </c>
      <c r="D7" s="439">
        <v>17</v>
      </c>
      <c r="E7" s="440">
        <v>20</v>
      </c>
      <c r="F7" s="440">
        <v>17</v>
      </c>
    </row>
    <row r="8" spans="1:6" ht="15.75">
      <c r="A8" s="438" t="s">
        <v>347</v>
      </c>
      <c r="B8" s="439">
        <v>3</v>
      </c>
      <c r="C8" s="439">
        <v>4</v>
      </c>
      <c r="D8" s="439">
        <v>3</v>
      </c>
      <c r="E8" s="440">
        <v>6</v>
      </c>
      <c r="F8" s="440">
        <v>4</v>
      </c>
    </row>
    <row r="9" spans="1:6" ht="15.75">
      <c r="A9" s="438" t="s">
        <v>346</v>
      </c>
      <c r="B9" s="439">
        <v>9</v>
      </c>
      <c r="C9" s="439">
        <v>3</v>
      </c>
      <c r="D9" s="439">
        <v>1</v>
      </c>
      <c r="E9" s="440">
        <v>1</v>
      </c>
      <c r="F9" s="440" t="s">
        <v>767</v>
      </c>
    </row>
    <row r="10" spans="1:6" ht="15.75">
      <c r="A10" s="441" t="s">
        <v>768</v>
      </c>
      <c r="B10" s="442" t="s">
        <v>767</v>
      </c>
      <c r="C10" s="442" t="s">
        <v>767</v>
      </c>
      <c r="D10" s="442" t="s">
        <v>767</v>
      </c>
      <c r="E10" s="440">
        <v>2</v>
      </c>
      <c r="F10" s="440" t="s">
        <v>767</v>
      </c>
    </row>
    <row r="11" spans="1:6" ht="15.75">
      <c r="A11" s="441" t="s">
        <v>769</v>
      </c>
      <c r="B11" s="442" t="s">
        <v>767</v>
      </c>
      <c r="C11" s="442" t="s">
        <v>767</v>
      </c>
      <c r="D11" s="442" t="s">
        <v>767</v>
      </c>
      <c r="E11" s="440">
        <v>3</v>
      </c>
      <c r="F11" s="440">
        <v>11</v>
      </c>
    </row>
    <row r="12" spans="1:6" ht="15.75">
      <c r="A12" s="438" t="s">
        <v>633</v>
      </c>
      <c r="B12" s="439">
        <v>16</v>
      </c>
      <c r="C12" s="439">
        <v>15</v>
      </c>
      <c r="D12" s="439">
        <v>16</v>
      </c>
      <c r="E12" s="440">
        <v>16</v>
      </c>
      <c r="F12" s="440">
        <v>13</v>
      </c>
    </row>
    <row r="13" spans="1:6" ht="15.75">
      <c r="A13" s="438" t="s">
        <v>634</v>
      </c>
      <c r="B13" s="439">
        <v>5</v>
      </c>
      <c r="C13" s="439">
        <v>11</v>
      </c>
      <c r="D13" s="439">
        <v>14</v>
      </c>
      <c r="E13" s="440">
        <v>15</v>
      </c>
      <c r="F13" s="440">
        <v>23</v>
      </c>
    </row>
    <row r="14" spans="1:6" ht="15.75">
      <c r="A14" s="438" t="s">
        <v>635</v>
      </c>
      <c r="B14" s="439">
        <v>0</v>
      </c>
      <c r="C14" s="439">
        <v>0</v>
      </c>
      <c r="D14" s="439">
        <v>8</v>
      </c>
      <c r="E14" s="440">
        <v>104</v>
      </c>
      <c r="F14" s="440">
        <v>82</v>
      </c>
    </row>
    <row r="15" spans="1:6" ht="15.75">
      <c r="A15" s="438" t="s">
        <v>636</v>
      </c>
      <c r="B15" s="439">
        <v>14</v>
      </c>
      <c r="C15" s="439">
        <v>16</v>
      </c>
      <c r="D15" s="439">
        <v>12</v>
      </c>
      <c r="E15" s="440">
        <v>14</v>
      </c>
      <c r="F15" s="440">
        <v>19</v>
      </c>
    </row>
    <row r="16" spans="1:6" ht="15.75">
      <c r="A16" s="438" t="s">
        <v>637</v>
      </c>
      <c r="B16" s="439">
        <v>16</v>
      </c>
      <c r="C16" s="439">
        <v>13</v>
      </c>
      <c r="D16" s="439">
        <v>11</v>
      </c>
      <c r="E16" s="440">
        <v>7</v>
      </c>
      <c r="F16" s="440">
        <v>19</v>
      </c>
    </row>
    <row r="17" spans="1:6" ht="15.75">
      <c r="A17" s="438" t="s">
        <v>638</v>
      </c>
      <c r="B17" s="439">
        <v>3</v>
      </c>
      <c r="C17" s="439">
        <v>13</v>
      </c>
      <c r="D17" s="439">
        <v>18</v>
      </c>
      <c r="E17" s="440">
        <v>24</v>
      </c>
      <c r="F17" s="440">
        <v>24</v>
      </c>
    </row>
    <row r="18" spans="1:6" ht="15.75">
      <c r="A18" s="438" t="s">
        <v>639</v>
      </c>
      <c r="B18" s="439">
        <v>7</v>
      </c>
      <c r="C18" s="439">
        <v>12</v>
      </c>
      <c r="D18" s="439">
        <v>14</v>
      </c>
      <c r="E18" s="440">
        <v>23</v>
      </c>
      <c r="F18" s="440">
        <v>15</v>
      </c>
    </row>
    <row r="19" spans="1:6" ht="15.75">
      <c r="A19" s="438" t="s">
        <v>640</v>
      </c>
      <c r="B19" s="439">
        <v>9</v>
      </c>
      <c r="C19" s="439">
        <v>13</v>
      </c>
      <c r="D19" s="439">
        <v>5</v>
      </c>
      <c r="E19" s="440">
        <v>6</v>
      </c>
      <c r="F19" s="440">
        <v>3</v>
      </c>
    </row>
    <row r="20" spans="1:6" ht="15.75">
      <c r="A20" s="438" t="s">
        <v>323</v>
      </c>
      <c r="B20" s="439">
        <v>5</v>
      </c>
      <c r="C20" s="439">
        <v>15</v>
      </c>
      <c r="D20" s="439">
        <v>14</v>
      </c>
      <c r="E20" s="440">
        <v>16</v>
      </c>
      <c r="F20" s="440">
        <v>10</v>
      </c>
    </row>
    <row r="21" spans="1:6" ht="15.75">
      <c r="A21" s="438" t="s">
        <v>641</v>
      </c>
      <c r="B21" s="439">
        <v>19</v>
      </c>
      <c r="C21" s="439">
        <v>17</v>
      </c>
      <c r="D21" s="439">
        <v>16</v>
      </c>
      <c r="E21" s="440">
        <v>21</v>
      </c>
      <c r="F21" s="440">
        <v>12</v>
      </c>
    </row>
    <row r="22" spans="1:6" ht="15.75">
      <c r="A22" s="438" t="s">
        <v>642</v>
      </c>
      <c r="B22" s="439">
        <v>24</v>
      </c>
      <c r="C22" s="439">
        <v>18</v>
      </c>
      <c r="D22" s="439">
        <v>18</v>
      </c>
      <c r="E22" s="440">
        <v>14</v>
      </c>
      <c r="F22" s="440">
        <v>16</v>
      </c>
    </row>
    <row r="23" spans="1:6" ht="15.75">
      <c r="A23" s="438" t="s">
        <v>342</v>
      </c>
      <c r="B23" s="439">
        <v>15</v>
      </c>
      <c r="C23" s="439">
        <v>23</v>
      </c>
      <c r="D23" s="439">
        <v>21</v>
      </c>
      <c r="E23" s="440">
        <v>13</v>
      </c>
      <c r="F23" s="440">
        <v>8</v>
      </c>
    </row>
    <row r="24" spans="1:6" ht="15.75">
      <c r="A24" s="438" t="s">
        <v>371</v>
      </c>
      <c r="B24" s="439">
        <v>95</v>
      </c>
      <c r="C24" s="439">
        <v>91</v>
      </c>
      <c r="D24" s="439">
        <v>54</v>
      </c>
      <c r="E24" s="440">
        <v>53</v>
      </c>
      <c r="F24" s="440">
        <v>57</v>
      </c>
    </row>
    <row r="25" spans="1:6" ht="15.75">
      <c r="A25" s="438" t="s">
        <v>343</v>
      </c>
      <c r="B25" s="439">
        <v>7</v>
      </c>
      <c r="C25" s="439">
        <v>7</v>
      </c>
      <c r="D25" s="439">
        <v>2</v>
      </c>
      <c r="E25" s="440">
        <v>2</v>
      </c>
      <c r="F25" s="440">
        <v>3</v>
      </c>
    </row>
    <row r="26" spans="1:6" ht="15.75">
      <c r="A26" s="438"/>
      <c r="B26" s="439">
        <v>5</v>
      </c>
      <c r="C26" s="439">
        <v>16</v>
      </c>
      <c r="D26" s="439">
        <v>16</v>
      </c>
      <c r="E26" s="440">
        <v>5</v>
      </c>
      <c r="F26" s="440">
        <v>11</v>
      </c>
    </row>
    <row r="27" spans="1:6" ht="31.5">
      <c r="A27" s="441" t="s">
        <v>354</v>
      </c>
      <c r="B27" s="442">
        <v>8</v>
      </c>
      <c r="C27" s="442">
        <v>17</v>
      </c>
      <c r="D27" s="442">
        <v>18</v>
      </c>
      <c r="E27" s="440">
        <v>23</v>
      </c>
      <c r="F27" s="440">
        <v>14</v>
      </c>
    </row>
    <row r="28" spans="1:6" ht="15.75">
      <c r="A28" s="438" t="s">
        <v>643</v>
      </c>
      <c r="B28" s="439">
        <v>50</v>
      </c>
      <c r="C28" s="439">
        <v>45</v>
      </c>
      <c r="D28" s="439">
        <v>33</v>
      </c>
      <c r="E28" s="440">
        <v>35</v>
      </c>
      <c r="F28" s="440">
        <v>28</v>
      </c>
    </row>
    <row r="29" spans="1:6" ht="15.75">
      <c r="A29" s="441" t="s">
        <v>644</v>
      </c>
      <c r="B29" s="442" t="s">
        <v>767</v>
      </c>
      <c r="C29" s="442" t="s">
        <v>767</v>
      </c>
      <c r="D29" s="442" t="s">
        <v>767</v>
      </c>
      <c r="E29" s="440">
        <v>4</v>
      </c>
      <c r="F29" s="440">
        <v>2</v>
      </c>
    </row>
    <row r="30" spans="1:6" ht="15.75">
      <c r="A30" s="438" t="s">
        <v>645</v>
      </c>
      <c r="B30" s="439">
        <v>47</v>
      </c>
      <c r="C30" s="439">
        <v>35</v>
      </c>
      <c r="D30" s="439">
        <v>22</v>
      </c>
      <c r="E30" s="440">
        <v>19</v>
      </c>
      <c r="F30" s="440">
        <v>17</v>
      </c>
    </row>
    <row r="31" spans="1:6" ht="15.75">
      <c r="A31" s="438" t="s">
        <v>344</v>
      </c>
      <c r="B31" s="439">
        <v>15</v>
      </c>
      <c r="C31" s="439">
        <v>10</v>
      </c>
      <c r="D31" s="439">
        <v>8</v>
      </c>
      <c r="E31" s="440">
        <v>7</v>
      </c>
      <c r="F31" s="440">
        <v>5</v>
      </c>
    </row>
    <row r="32" spans="1:6" ht="15.75">
      <c r="A32" s="441" t="s">
        <v>646</v>
      </c>
      <c r="B32" s="442" t="s">
        <v>767</v>
      </c>
      <c r="C32" s="442" t="s">
        <v>767</v>
      </c>
      <c r="D32" s="442" t="s">
        <v>767</v>
      </c>
      <c r="E32" s="440">
        <v>1</v>
      </c>
      <c r="F32" s="440">
        <v>1</v>
      </c>
    </row>
    <row r="33" spans="1:6" ht="31.5">
      <c r="A33" s="441" t="s">
        <v>770</v>
      </c>
      <c r="B33" s="442" t="s">
        <v>767</v>
      </c>
      <c r="C33" s="442" t="s">
        <v>767</v>
      </c>
      <c r="D33" s="442" t="s">
        <v>767</v>
      </c>
      <c r="E33" s="440">
        <v>1</v>
      </c>
      <c r="F33" s="440">
        <v>5</v>
      </c>
    </row>
    <row r="34" spans="1:6" ht="15.75">
      <c r="A34" s="438" t="s">
        <v>647</v>
      </c>
      <c r="B34" s="439">
        <v>10</v>
      </c>
      <c r="C34" s="439">
        <v>6</v>
      </c>
      <c r="D34" s="439">
        <v>5</v>
      </c>
      <c r="E34" s="440">
        <v>5</v>
      </c>
      <c r="F34" s="440">
        <v>5</v>
      </c>
    </row>
    <row r="35" spans="1:6" ht="15.75">
      <c r="A35" s="438" t="s">
        <v>336</v>
      </c>
      <c r="B35" s="439">
        <v>3</v>
      </c>
      <c r="C35" s="439">
        <v>3</v>
      </c>
      <c r="D35" s="439">
        <v>1</v>
      </c>
      <c r="E35" s="440">
        <v>1</v>
      </c>
      <c r="F35" s="440">
        <v>1</v>
      </c>
    </row>
    <row r="36" spans="1:6" ht="15.75">
      <c r="A36" s="438" t="s">
        <v>324</v>
      </c>
      <c r="B36" s="439">
        <v>16</v>
      </c>
      <c r="C36" s="439">
        <v>17</v>
      </c>
      <c r="D36" s="439">
        <v>9</v>
      </c>
      <c r="E36" s="440">
        <v>10</v>
      </c>
      <c r="F36" s="440">
        <v>11</v>
      </c>
    </row>
    <row r="37" spans="1:6" ht="15.75">
      <c r="A37" s="441" t="s">
        <v>648</v>
      </c>
      <c r="B37" s="442" t="s">
        <v>767</v>
      </c>
      <c r="C37" s="442" t="s">
        <v>767</v>
      </c>
      <c r="D37" s="442" t="s">
        <v>767</v>
      </c>
      <c r="E37" s="440">
        <v>4</v>
      </c>
      <c r="F37" s="440">
        <v>12</v>
      </c>
    </row>
    <row r="38" spans="1:6" ht="15.75">
      <c r="A38" s="441" t="s">
        <v>771</v>
      </c>
      <c r="B38" s="442" t="s">
        <v>767</v>
      </c>
      <c r="C38" s="442" t="s">
        <v>767</v>
      </c>
      <c r="D38" s="442" t="s">
        <v>767</v>
      </c>
      <c r="E38" s="440">
        <v>10</v>
      </c>
      <c r="F38" s="440">
        <v>14</v>
      </c>
    </row>
    <row r="39" spans="1:6" ht="15.75">
      <c r="A39" s="438" t="s">
        <v>359</v>
      </c>
      <c r="B39" s="439">
        <v>1</v>
      </c>
      <c r="C39" s="439">
        <v>29</v>
      </c>
      <c r="D39" s="439">
        <v>43</v>
      </c>
      <c r="E39" s="440">
        <v>60</v>
      </c>
      <c r="F39" s="440">
        <v>67</v>
      </c>
    </row>
    <row r="40" spans="1:6" ht="15.75">
      <c r="A40" s="438" t="s">
        <v>348</v>
      </c>
      <c r="B40" s="439" t="s">
        <v>767</v>
      </c>
      <c r="C40" s="439" t="s">
        <v>767</v>
      </c>
      <c r="D40" s="439">
        <v>1</v>
      </c>
      <c r="E40" s="440">
        <v>1</v>
      </c>
      <c r="F40" s="440" t="s">
        <v>767</v>
      </c>
    </row>
    <row r="41" spans="1:6" ht="15.75">
      <c r="A41" s="438" t="s">
        <v>360</v>
      </c>
      <c r="B41" s="439">
        <v>3</v>
      </c>
      <c r="C41" s="439">
        <v>1</v>
      </c>
      <c r="D41" s="439" t="s">
        <v>767</v>
      </c>
      <c r="E41" s="439" t="s">
        <v>767</v>
      </c>
      <c r="F41" s="439" t="s">
        <v>767</v>
      </c>
    </row>
    <row r="42" spans="1:6" ht="15.75">
      <c r="A42" s="441" t="s">
        <v>772</v>
      </c>
      <c r="B42" s="442" t="s">
        <v>767</v>
      </c>
      <c r="C42" s="442" t="s">
        <v>767</v>
      </c>
      <c r="D42" s="442" t="s">
        <v>767</v>
      </c>
      <c r="E42" s="440">
        <v>3</v>
      </c>
      <c r="F42" s="440">
        <v>2</v>
      </c>
    </row>
    <row r="43" spans="1:6" ht="15.75">
      <c r="A43" s="438" t="s">
        <v>649</v>
      </c>
      <c r="B43" s="439">
        <v>2</v>
      </c>
      <c r="C43" s="439">
        <v>15</v>
      </c>
      <c r="D43" s="439">
        <v>15</v>
      </c>
      <c r="E43" s="440">
        <v>20</v>
      </c>
      <c r="F43" s="440">
        <v>13</v>
      </c>
    </row>
    <row r="44" spans="1:6" ht="15.75">
      <c r="A44" s="438" t="s">
        <v>650</v>
      </c>
      <c r="B44" s="439">
        <v>51</v>
      </c>
      <c r="C44" s="439">
        <v>40</v>
      </c>
      <c r="D44" s="439">
        <v>32</v>
      </c>
      <c r="E44" s="440">
        <v>35</v>
      </c>
      <c r="F44" s="440">
        <v>37</v>
      </c>
    </row>
    <row r="45" spans="1:6" ht="15.75">
      <c r="A45" s="438" t="s">
        <v>340</v>
      </c>
      <c r="B45" s="439">
        <v>11</v>
      </c>
      <c r="C45" s="439">
        <v>8</v>
      </c>
      <c r="D45" s="439">
        <v>12</v>
      </c>
      <c r="E45" s="440">
        <v>11</v>
      </c>
      <c r="F45" s="440">
        <v>8</v>
      </c>
    </row>
    <row r="46" spans="1:6" ht="15.75">
      <c r="A46" s="438" t="s">
        <v>651</v>
      </c>
      <c r="B46" s="439">
        <v>7</v>
      </c>
      <c r="C46" s="439">
        <v>14</v>
      </c>
      <c r="D46" s="439">
        <v>16</v>
      </c>
      <c r="E46" s="440">
        <v>13</v>
      </c>
      <c r="F46" s="440">
        <v>20</v>
      </c>
    </row>
    <row r="47" spans="1:6" ht="31.5">
      <c r="A47" s="441" t="s">
        <v>652</v>
      </c>
      <c r="B47" s="442" t="s">
        <v>767</v>
      </c>
      <c r="C47" s="442" t="s">
        <v>767</v>
      </c>
      <c r="D47" s="442">
        <v>1</v>
      </c>
      <c r="E47" s="440">
        <v>3</v>
      </c>
      <c r="F47" s="440">
        <v>3</v>
      </c>
    </row>
    <row r="48" spans="1:6" ht="15.75">
      <c r="A48" s="438" t="s">
        <v>325</v>
      </c>
      <c r="B48" s="439" t="s">
        <v>767</v>
      </c>
      <c r="C48" s="439" t="s">
        <v>767</v>
      </c>
      <c r="D48" s="439" t="s">
        <v>767</v>
      </c>
      <c r="E48" s="439" t="s">
        <v>767</v>
      </c>
      <c r="F48" s="439" t="s">
        <v>767</v>
      </c>
    </row>
    <row r="49" spans="1:6" ht="15.75">
      <c r="A49" s="438" t="s">
        <v>361</v>
      </c>
      <c r="B49" s="439">
        <v>5</v>
      </c>
      <c r="C49" s="439">
        <v>8</v>
      </c>
      <c r="D49" s="439">
        <v>4</v>
      </c>
      <c r="E49" s="440">
        <v>4</v>
      </c>
      <c r="F49" s="440">
        <v>4</v>
      </c>
    </row>
    <row r="50" spans="1:6" ht="15.75">
      <c r="A50" s="438" t="s">
        <v>326</v>
      </c>
      <c r="B50" s="439">
        <v>2</v>
      </c>
      <c r="C50" s="439" t="s">
        <v>767</v>
      </c>
      <c r="D50" s="439" t="s">
        <v>767</v>
      </c>
      <c r="E50" s="440" t="s">
        <v>767</v>
      </c>
      <c r="F50" s="440" t="s">
        <v>767</v>
      </c>
    </row>
    <row r="51" spans="1:6" ht="15.75">
      <c r="A51" s="438" t="s">
        <v>352</v>
      </c>
      <c r="B51" s="439">
        <v>1</v>
      </c>
      <c r="C51" s="439">
        <v>1</v>
      </c>
      <c r="D51" s="439">
        <v>1</v>
      </c>
      <c r="E51" s="440">
        <v>1</v>
      </c>
      <c r="F51" s="440">
        <v>2</v>
      </c>
    </row>
    <row r="52" spans="1:6" ht="15.75">
      <c r="A52" s="438" t="s">
        <v>327</v>
      </c>
      <c r="B52" s="439">
        <v>14</v>
      </c>
      <c r="C52" s="439">
        <v>9</v>
      </c>
      <c r="D52" s="439">
        <v>5</v>
      </c>
      <c r="E52" s="440">
        <v>7</v>
      </c>
      <c r="F52" s="440">
        <v>6</v>
      </c>
    </row>
    <row r="53" spans="1:6" ht="15.75">
      <c r="A53" s="441" t="s">
        <v>653</v>
      </c>
      <c r="B53" s="442" t="s">
        <v>767</v>
      </c>
      <c r="C53" s="442" t="s">
        <v>767</v>
      </c>
      <c r="D53" s="442" t="s">
        <v>767</v>
      </c>
      <c r="E53" s="440">
        <v>7</v>
      </c>
      <c r="F53" s="440">
        <v>4</v>
      </c>
    </row>
    <row r="54" spans="1:6" ht="15.75">
      <c r="A54" s="438" t="s">
        <v>362</v>
      </c>
      <c r="B54" s="439">
        <v>1</v>
      </c>
      <c r="C54" s="439">
        <v>6</v>
      </c>
      <c r="D54" s="439">
        <v>1</v>
      </c>
      <c r="E54" s="440">
        <v>0</v>
      </c>
      <c r="F54" s="440">
        <v>0</v>
      </c>
    </row>
    <row r="55" spans="1:6" ht="15.75">
      <c r="A55" s="438" t="s">
        <v>363</v>
      </c>
      <c r="B55" s="439">
        <v>34</v>
      </c>
      <c r="C55" s="439">
        <v>32</v>
      </c>
      <c r="D55" s="439">
        <v>25</v>
      </c>
      <c r="E55" s="440">
        <v>28</v>
      </c>
      <c r="F55" s="440">
        <v>14</v>
      </c>
    </row>
    <row r="56" spans="1:6" ht="15.75">
      <c r="A56" s="438" t="s">
        <v>349</v>
      </c>
      <c r="B56" s="439">
        <v>6</v>
      </c>
      <c r="C56" s="439">
        <v>7</v>
      </c>
      <c r="D56" s="439">
        <v>8</v>
      </c>
      <c r="E56" s="440">
        <v>4</v>
      </c>
      <c r="F56" s="440">
        <v>4</v>
      </c>
    </row>
    <row r="57" spans="1:6" ht="15.75">
      <c r="A57" s="441" t="s">
        <v>654</v>
      </c>
      <c r="B57" s="442" t="s">
        <v>767</v>
      </c>
      <c r="C57" s="442" t="s">
        <v>767</v>
      </c>
      <c r="D57" s="442" t="s">
        <v>767</v>
      </c>
      <c r="E57" s="440" t="s">
        <v>767</v>
      </c>
      <c r="F57" s="440">
        <v>6</v>
      </c>
    </row>
    <row r="58" spans="1:6" ht="31.5">
      <c r="A58" s="441" t="s">
        <v>773</v>
      </c>
      <c r="B58" s="442" t="s">
        <v>767</v>
      </c>
      <c r="C58" s="442" t="s">
        <v>767</v>
      </c>
      <c r="D58" s="442" t="s">
        <v>767</v>
      </c>
      <c r="E58" s="440">
        <v>3</v>
      </c>
      <c r="F58" s="440">
        <v>8</v>
      </c>
    </row>
    <row r="59" spans="1:6" ht="15.75">
      <c r="A59" s="441" t="s">
        <v>655</v>
      </c>
      <c r="B59" s="442" t="s">
        <v>767</v>
      </c>
      <c r="C59" s="442" t="s">
        <v>767</v>
      </c>
      <c r="D59" s="442" t="s">
        <v>767</v>
      </c>
      <c r="E59" s="440" t="s">
        <v>767</v>
      </c>
      <c r="F59" s="440">
        <v>9</v>
      </c>
    </row>
    <row r="60" spans="1:6" ht="31.5">
      <c r="A60" s="441" t="s">
        <v>774</v>
      </c>
      <c r="B60" s="442" t="s">
        <v>767</v>
      </c>
      <c r="C60" s="442" t="s">
        <v>767</v>
      </c>
      <c r="D60" s="442" t="s">
        <v>767</v>
      </c>
      <c r="E60" s="440">
        <v>9</v>
      </c>
      <c r="F60" s="440">
        <v>12</v>
      </c>
    </row>
    <row r="61" spans="1:6" ht="15.75">
      <c r="A61" s="438" t="s">
        <v>656</v>
      </c>
      <c r="B61" s="439">
        <v>10</v>
      </c>
      <c r="C61" s="439">
        <v>11</v>
      </c>
      <c r="D61" s="439">
        <v>9</v>
      </c>
      <c r="E61" s="440">
        <v>12</v>
      </c>
      <c r="F61" s="440">
        <v>17</v>
      </c>
    </row>
    <row r="62" spans="1:6" ht="15.75">
      <c r="A62" s="438" t="s">
        <v>328</v>
      </c>
      <c r="B62" s="439">
        <v>10</v>
      </c>
      <c r="C62" s="439">
        <v>8</v>
      </c>
      <c r="D62" s="439">
        <v>11</v>
      </c>
      <c r="E62" s="440">
        <v>8</v>
      </c>
      <c r="F62" s="440">
        <v>4</v>
      </c>
    </row>
    <row r="63" spans="1:6" ht="15.75">
      <c r="A63" s="438" t="s">
        <v>364</v>
      </c>
      <c r="B63" s="439">
        <v>2</v>
      </c>
      <c r="C63" s="439">
        <v>1</v>
      </c>
      <c r="D63" s="439">
        <v>3</v>
      </c>
      <c r="E63" s="440">
        <v>1</v>
      </c>
      <c r="F63" s="440">
        <v>0</v>
      </c>
    </row>
    <row r="64" spans="1:6" ht="15.75">
      <c r="A64" s="438" t="s">
        <v>355</v>
      </c>
      <c r="B64" s="439">
        <v>12</v>
      </c>
      <c r="C64" s="439">
        <v>9</v>
      </c>
      <c r="D64" s="439">
        <v>12</v>
      </c>
      <c r="E64" s="440">
        <v>10</v>
      </c>
      <c r="F64" s="440">
        <v>10</v>
      </c>
    </row>
    <row r="65" spans="1:6" ht="15.75">
      <c r="A65" s="438" t="s">
        <v>356</v>
      </c>
      <c r="B65" s="439">
        <v>23</v>
      </c>
      <c r="C65" s="439">
        <v>37</v>
      </c>
      <c r="D65" s="439">
        <v>28</v>
      </c>
      <c r="E65" s="440">
        <v>28</v>
      </c>
      <c r="F65" s="440">
        <v>26</v>
      </c>
    </row>
    <row r="66" spans="1:6" ht="15.75">
      <c r="A66" s="438" t="s">
        <v>357</v>
      </c>
      <c r="B66" s="439">
        <v>15</v>
      </c>
      <c r="C66" s="439">
        <v>4</v>
      </c>
      <c r="D66" s="439">
        <v>3</v>
      </c>
      <c r="E66" s="440">
        <v>3</v>
      </c>
      <c r="F66" s="440">
        <v>2</v>
      </c>
    </row>
    <row r="67" spans="1:6" ht="31.5">
      <c r="A67" s="441" t="s">
        <v>775</v>
      </c>
      <c r="B67" s="442" t="s">
        <v>767</v>
      </c>
      <c r="C67" s="442" t="s">
        <v>767</v>
      </c>
      <c r="D67" s="442" t="s">
        <v>767</v>
      </c>
      <c r="E67" s="440" t="s">
        <v>767</v>
      </c>
      <c r="F67" s="440">
        <v>2</v>
      </c>
    </row>
    <row r="68" spans="1:6" ht="15.75">
      <c r="A68" s="438" t="s">
        <v>657</v>
      </c>
      <c r="B68" s="439">
        <v>9</v>
      </c>
      <c r="C68" s="439">
        <v>15</v>
      </c>
      <c r="D68" s="439">
        <v>20</v>
      </c>
      <c r="E68" s="440">
        <v>28</v>
      </c>
      <c r="F68" s="440">
        <v>19</v>
      </c>
    </row>
    <row r="69" spans="1:6" ht="15.75">
      <c r="A69" s="438" t="s">
        <v>658</v>
      </c>
      <c r="B69" s="439">
        <v>17</v>
      </c>
      <c r="C69" s="439">
        <v>16</v>
      </c>
      <c r="D69" s="439">
        <v>32</v>
      </c>
      <c r="E69" s="440">
        <v>42</v>
      </c>
      <c r="F69" s="440">
        <v>43</v>
      </c>
    </row>
    <row r="70" spans="1:6" ht="15.75">
      <c r="A70" s="438" t="s">
        <v>337</v>
      </c>
      <c r="B70" s="439">
        <v>23</v>
      </c>
      <c r="C70" s="439">
        <v>14</v>
      </c>
      <c r="D70" s="439">
        <v>15</v>
      </c>
      <c r="E70" s="440">
        <v>13</v>
      </c>
      <c r="F70" s="440">
        <v>14</v>
      </c>
    </row>
    <row r="71" spans="1:6" ht="15.75">
      <c r="A71" s="438" t="s">
        <v>659</v>
      </c>
      <c r="B71" s="439">
        <v>2</v>
      </c>
      <c r="C71" s="439">
        <v>3</v>
      </c>
      <c r="D71" s="439">
        <v>2</v>
      </c>
      <c r="E71" s="440">
        <v>3</v>
      </c>
      <c r="F71" s="440">
        <v>1</v>
      </c>
    </row>
    <row r="72" spans="1:6" ht="15.75">
      <c r="A72" s="438" t="s">
        <v>365</v>
      </c>
      <c r="B72" s="439">
        <v>33</v>
      </c>
      <c r="C72" s="439">
        <v>25</v>
      </c>
      <c r="D72" s="439">
        <v>12</v>
      </c>
      <c r="E72" s="440">
        <v>19</v>
      </c>
      <c r="F72" s="440">
        <v>14</v>
      </c>
    </row>
    <row r="73" spans="1:6" ht="15.75">
      <c r="A73" s="438" t="s">
        <v>660</v>
      </c>
      <c r="B73" s="439">
        <v>14</v>
      </c>
      <c r="C73" s="439">
        <v>33</v>
      </c>
      <c r="D73" s="439">
        <v>27</v>
      </c>
      <c r="E73" s="440">
        <v>26</v>
      </c>
      <c r="F73" s="440">
        <v>29</v>
      </c>
    </row>
    <row r="74" spans="1:6" ht="15.75">
      <c r="A74" s="438" t="s">
        <v>661</v>
      </c>
      <c r="B74" s="439">
        <v>48</v>
      </c>
      <c r="C74" s="439">
        <v>33</v>
      </c>
      <c r="D74" s="439">
        <v>27</v>
      </c>
      <c r="E74" s="440">
        <v>13</v>
      </c>
      <c r="F74" s="440">
        <v>17</v>
      </c>
    </row>
    <row r="75" spans="1:6" ht="15.75">
      <c r="A75" s="438" t="s">
        <v>369</v>
      </c>
      <c r="B75" s="439">
        <v>244</v>
      </c>
      <c r="C75" s="439">
        <v>238</v>
      </c>
      <c r="D75" s="439">
        <v>211</v>
      </c>
      <c r="E75" s="440">
        <v>260</v>
      </c>
      <c r="F75" s="440">
        <v>248</v>
      </c>
    </row>
    <row r="76" spans="1:6" ht="15.75">
      <c r="A76" s="438" t="s">
        <v>662</v>
      </c>
      <c r="B76" s="439">
        <v>28</v>
      </c>
      <c r="C76" s="439">
        <v>28</v>
      </c>
      <c r="D76" s="439">
        <v>30</v>
      </c>
      <c r="E76" s="440">
        <v>22</v>
      </c>
      <c r="F76" s="440">
        <v>25</v>
      </c>
    </row>
    <row r="77" spans="1:6" ht="15.75">
      <c r="A77" s="438" t="s">
        <v>366</v>
      </c>
      <c r="B77" s="439">
        <v>7</v>
      </c>
      <c r="C77" s="439">
        <v>3</v>
      </c>
      <c r="D77" s="439">
        <v>6</v>
      </c>
      <c r="E77" s="440">
        <v>1</v>
      </c>
      <c r="F77" s="440">
        <v>2</v>
      </c>
    </row>
    <row r="78" spans="1:6" ht="15.75">
      <c r="A78" s="438" t="s">
        <v>663</v>
      </c>
      <c r="B78" s="439">
        <v>35</v>
      </c>
      <c r="C78" s="439">
        <v>31</v>
      </c>
      <c r="D78" s="439">
        <v>21</v>
      </c>
      <c r="E78" s="440">
        <v>23</v>
      </c>
      <c r="F78" s="440">
        <v>25</v>
      </c>
    </row>
    <row r="79" spans="1:6" ht="15.75">
      <c r="A79" s="438" t="s">
        <v>338</v>
      </c>
      <c r="B79" s="439">
        <v>3</v>
      </c>
      <c r="C79" s="439">
        <v>2</v>
      </c>
      <c r="D79" s="439">
        <v>1</v>
      </c>
      <c r="E79" s="440">
        <v>2</v>
      </c>
      <c r="F79" s="440">
        <v>1</v>
      </c>
    </row>
    <row r="80" spans="1:6" ht="15.75">
      <c r="A80" s="438" t="s">
        <v>334</v>
      </c>
      <c r="B80" s="439">
        <v>27</v>
      </c>
      <c r="C80" s="439">
        <v>29</v>
      </c>
      <c r="D80" s="439">
        <v>22</v>
      </c>
      <c r="E80" s="440">
        <v>17</v>
      </c>
      <c r="F80" s="440">
        <v>25</v>
      </c>
    </row>
    <row r="81" spans="1:6" ht="15.75">
      <c r="A81" s="441" t="s">
        <v>776</v>
      </c>
      <c r="B81" s="442" t="s">
        <v>767</v>
      </c>
      <c r="C81" s="442" t="s">
        <v>767</v>
      </c>
      <c r="D81" s="442">
        <v>1</v>
      </c>
      <c r="E81" s="440">
        <v>7</v>
      </c>
      <c r="F81" s="440">
        <v>3</v>
      </c>
    </row>
    <row r="82" spans="1:6" ht="15.75">
      <c r="A82" s="438" t="s">
        <v>664</v>
      </c>
      <c r="B82" s="439">
        <v>4</v>
      </c>
      <c r="C82" s="439">
        <v>10</v>
      </c>
      <c r="D82" s="439">
        <v>15</v>
      </c>
      <c r="E82" s="440">
        <v>14</v>
      </c>
      <c r="F82" s="440">
        <v>9</v>
      </c>
    </row>
    <row r="83" spans="1:6" ht="15.75">
      <c r="A83" s="438" t="s">
        <v>372</v>
      </c>
      <c r="B83" s="439">
        <v>89</v>
      </c>
      <c r="C83" s="439">
        <v>110</v>
      </c>
      <c r="D83" s="439">
        <v>92</v>
      </c>
      <c r="E83" s="440">
        <v>108</v>
      </c>
      <c r="F83" s="440">
        <v>90</v>
      </c>
    </row>
    <row r="84" spans="1:6" ht="15.75">
      <c r="A84" s="438" t="s">
        <v>351</v>
      </c>
      <c r="B84" s="439">
        <v>18</v>
      </c>
      <c r="C84" s="439">
        <v>17</v>
      </c>
      <c r="D84" s="439">
        <v>14</v>
      </c>
      <c r="E84" s="440">
        <v>8</v>
      </c>
      <c r="F84" s="440">
        <v>3</v>
      </c>
    </row>
    <row r="85" spans="1:6" ht="15.75">
      <c r="A85" s="438" t="s">
        <v>350</v>
      </c>
      <c r="B85" s="439" t="s">
        <v>767</v>
      </c>
      <c r="C85" s="439" t="s">
        <v>767</v>
      </c>
      <c r="D85" s="439" t="s">
        <v>767</v>
      </c>
      <c r="E85" s="440" t="s">
        <v>767</v>
      </c>
      <c r="F85" s="440" t="s">
        <v>767</v>
      </c>
    </row>
    <row r="86" spans="1:6" ht="31.5">
      <c r="A86" s="441" t="s">
        <v>777</v>
      </c>
      <c r="B86" s="442" t="s">
        <v>767</v>
      </c>
      <c r="C86" s="442" t="s">
        <v>767</v>
      </c>
      <c r="D86" s="442" t="s">
        <v>767</v>
      </c>
      <c r="E86" s="440">
        <v>1</v>
      </c>
      <c r="F86" s="440">
        <v>2</v>
      </c>
    </row>
    <row r="87" spans="1:6" ht="15.75">
      <c r="A87" s="438" t="s">
        <v>665</v>
      </c>
      <c r="B87" s="439">
        <v>15</v>
      </c>
      <c r="C87" s="439">
        <v>16</v>
      </c>
      <c r="D87" s="439">
        <v>30</v>
      </c>
      <c r="E87" s="440">
        <v>24</v>
      </c>
      <c r="F87" s="440">
        <v>19</v>
      </c>
    </row>
    <row r="88" spans="1:6" ht="15.75">
      <c r="A88" s="438" t="s">
        <v>666</v>
      </c>
      <c r="B88" s="439">
        <v>2</v>
      </c>
      <c r="C88" s="439">
        <v>4</v>
      </c>
      <c r="D88" s="439">
        <v>4</v>
      </c>
      <c r="E88" s="440">
        <v>3</v>
      </c>
      <c r="F88" s="440">
        <v>2</v>
      </c>
    </row>
    <row r="89" spans="1:6" ht="15.75">
      <c r="A89" s="438" t="s">
        <v>667</v>
      </c>
      <c r="B89" s="439" t="s">
        <v>767</v>
      </c>
      <c r="C89" s="439">
        <v>1</v>
      </c>
      <c r="D89" s="439">
        <v>3</v>
      </c>
      <c r="E89" s="440">
        <v>4</v>
      </c>
      <c r="F89" s="440">
        <v>3</v>
      </c>
    </row>
    <row r="90" spans="1:6" ht="15.75">
      <c r="A90" s="438" t="s">
        <v>668</v>
      </c>
      <c r="B90" s="439">
        <v>1</v>
      </c>
      <c r="C90" s="439">
        <v>21</v>
      </c>
      <c r="D90" s="439">
        <v>17</v>
      </c>
      <c r="E90" s="440">
        <v>25</v>
      </c>
      <c r="F90" s="440">
        <v>26</v>
      </c>
    </row>
    <row r="91" spans="1:6" ht="15.75">
      <c r="A91" s="438" t="s">
        <v>330</v>
      </c>
      <c r="B91" s="439">
        <v>14</v>
      </c>
      <c r="C91" s="439">
        <v>9</v>
      </c>
      <c r="D91" s="439">
        <v>10</v>
      </c>
      <c r="E91" s="440">
        <v>7</v>
      </c>
      <c r="F91" s="440">
        <v>4</v>
      </c>
    </row>
    <row r="92" spans="1:6" ht="15.75">
      <c r="A92" s="438" t="s">
        <v>669</v>
      </c>
      <c r="B92" s="439">
        <v>5</v>
      </c>
      <c r="C92" s="439">
        <v>2</v>
      </c>
      <c r="D92" s="439" t="s">
        <v>767</v>
      </c>
      <c r="E92" s="440" t="s">
        <v>767</v>
      </c>
      <c r="F92" s="440">
        <v>2</v>
      </c>
    </row>
    <row r="93" spans="1:6" ht="15.75">
      <c r="A93" s="438" t="s">
        <v>367</v>
      </c>
      <c r="B93" s="439" t="s">
        <v>767</v>
      </c>
      <c r="C93" s="439" t="s">
        <v>767</v>
      </c>
      <c r="D93" s="439">
        <v>1</v>
      </c>
      <c r="E93" s="440" t="s">
        <v>767</v>
      </c>
      <c r="F93" s="440" t="s">
        <v>767</v>
      </c>
    </row>
    <row r="94" spans="1:6" ht="15.75">
      <c r="A94" s="438" t="s">
        <v>670</v>
      </c>
      <c r="B94" s="439">
        <v>8</v>
      </c>
      <c r="C94" s="439">
        <v>3</v>
      </c>
      <c r="D94" s="439">
        <v>1</v>
      </c>
      <c r="E94" s="440">
        <v>1</v>
      </c>
      <c r="F94" s="440" t="s">
        <v>767</v>
      </c>
    </row>
    <row r="95" spans="1:6" ht="15.75">
      <c r="A95" s="438" t="s">
        <v>83</v>
      </c>
      <c r="B95" s="439">
        <v>22</v>
      </c>
      <c r="C95" s="439">
        <v>23</v>
      </c>
      <c r="D95" s="439">
        <v>17</v>
      </c>
      <c r="E95" s="440">
        <v>16</v>
      </c>
      <c r="F95" s="440">
        <v>12</v>
      </c>
    </row>
    <row r="96" spans="1:6" ht="15.75">
      <c r="A96" s="438" t="s">
        <v>345</v>
      </c>
      <c r="B96" s="439">
        <v>1</v>
      </c>
      <c r="C96" s="439">
        <v>1</v>
      </c>
      <c r="D96" s="439">
        <v>1</v>
      </c>
      <c r="E96" s="440" t="s">
        <v>767</v>
      </c>
      <c r="F96" s="440" t="s">
        <v>767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Notes</vt:lpstr>
      <vt:lpstr>UG PROGRAMS</vt:lpstr>
      <vt:lpstr>GR PROGRAMS</vt:lpstr>
      <vt:lpstr>CERTIFICATES</vt:lpstr>
      <vt:lpstr>MINORS</vt:lpstr>
      <vt:lpstr>PR</vt:lpstr>
      <vt:lpstr>GR</vt:lpstr>
      <vt:lpstr>AE</vt:lpstr>
      <vt:lpstr>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Lincoln, Jonathan</dc:creator>
  <cp:lastModifiedBy>Claudia</cp:lastModifiedBy>
  <dcterms:created xsi:type="dcterms:W3CDTF">2025-01-09T20:19:07Z</dcterms:created>
  <dcterms:modified xsi:type="dcterms:W3CDTF">2025-02-24T20:27:58Z</dcterms:modified>
</cp:coreProperties>
</file>